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7965" activeTab="3"/>
  </bookViews>
  <sheets>
    <sheet name="załacznik nr 3" sheetId="1" r:id="rId1"/>
    <sheet name="załącznik nr 4" sheetId="2" r:id="rId2"/>
    <sheet name="załacznik nr 5" sheetId="3" r:id="rId3"/>
    <sheet name="załącznik nr 6" sheetId="4" r:id="rId4"/>
  </sheets>
  <externalReferences>
    <externalReference r:id="rId7"/>
  </externalReferences>
  <definedNames>
    <definedName name="_xlnm.Print_Titles" localSheetId="0">'załacznik nr 3'!$5:$5</definedName>
  </definedNames>
  <calcPr fullCalcOnLoad="1"/>
</workbook>
</file>

<file path=xl/sharedStrings.xml><?xml version="1.0" encoding="utf-8"?>
<sst xmlns="http://schemas.openxmlformats.org/spreadsheetml/2006/main" count="280" uniqueCount="199">
  <si>
    <t xml:space="preserve">Załącznik nr 11 do Uchwały Rady Gminy  Chojnów  nr V/24/2011 z dnia 17 lutego 2011r. </t>
  </si>
  <si>
    <t>D O C H O D Y    I     W Y D A T K I</t>
  </si>
  <si>
    <t>związane z realizacją zadań zleconych</t>
  </si>
  <si>
    <t>w zł.</t>
  </si>
  <si>
    <t>Dział</t>
  </si>
  <si>
    <t>Rozdział</t>
  </si>
  <si>
    <t>Wyszczególnienie</t>
  </si>
  <si>
    <t>§</t>
  </si>
  <si>
    <t>Dochody</t>
  </si>
  <si>
    <t>Wydatki</t>
  </si>
  <si>
    <t>Ogółem</t>
  </si>
  <si>
    <t>Wynagrodzenia</t>
  </si>
  <si>
    <t>Pochodne</t>
  </si>
  <si>
    <t>Zasiłki</t>
  </si>
  <si>
    <t>Pozostałe</t>
  </si>
  <si>
    <t>010</t>
  </si>
  <si>
    <t>Rolnictwo i łowiectwo</t>
  </si>
  <si>
    <t>01095</t>
  </si>
  <si>
    <t>Pozostała działalność</t>
  </si>
  <si>
    <t>Urząd Wojewódzki</t>
  </si>
  <si>
    <t>Spis powszechny i inne</t>
  </si>
  <si>
    <t>Urzędy Naczelnych Organów Władzy</t>
  </si>
  <si>
    <t>OBRONA NARODOWA</t>
  </si>
  <si>
    <t>Pozostałe wydatki obronne</t>
  </si>
  <si>
    <t>Obrona Cywilna</t>
  </si>
  <si>
    <t>Świadczenia rodzinne oraz składki na ubezp.em.rent.z ubezp. Społ.</t>
  </si>
  <si>
    <t>85213</t>
  </si>
  <si>
    <t>Składki na ubezpieczenie zdrowotne</t>
  </si>
  <si>
    <t>O G Ó Ł E M:</t>
  </si>
  <si>
    <t xml:space="preserve">DOCHODY Z ZAKRESU ADMINISTRACJI RZĄDOWEJ </t>
  </si>
  <si>
    <r>
      <t>85212</t>
    </r>
    <r>
      <rPr>
        <sz val="10"/>
        <rFont val="Arial"/>
        <family val="0"/>
      </rPr>
      <t xml:space="preserve"> Pomoc społeczna    § 0970</t>
    </r>
  </si>
  <si>
    <r>
      <t>85212</t>
    </r>
    <r>
      <rPr>
        <sz val="10"/>
        <rFont val="Arial"/>
        <family val="0"/>
      </rPr>
      <t xml:space="preserve"> Pomoc społeczna    § 0980</t>
    </r>
  </si>
  <si>
    <t>Załącznik nr 9</t>
  </si>
  <si>
    <t>do Uchwały Rady Gminy  Chojnów</t>
  </si>
  <si>
    <t xml:space="preserve">Nr  V/24/2011 z dnia 17 lutego 2011r. </t>
  </si>
  <si>
    <t>DOTACJA PODMIOTOWA I INWESTYCYJNA Z BUDŻETU DLA INSTYTUCJI KULTURY - BIBLIOTEKI NA ROK 2011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</si>
  <si>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</si>
  <si>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</si>
  <si>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</si>
  <si>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</si>
  <si>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</si>
  <si>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</si>
  <si>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</si>
  <si>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</si>
  <si>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USŁUG REMONTOWYCH I POZOSTAŁYCH</t>
  </si>
  <si>
    <t>4.</t>
  </si>
  <si>
    <t>USŁUGI TELEKOMUNIKACYJNE I POCZTOWE</t>
  </si>
  <si>
    <t>5.</t>
  </si>
  <si>
    <t>ZAKUP ENERGII</t>
  </si>
  <si>
    <t>6.</t>
  </si>
  <si>
    <t>PODRÓŻE SŁUŻBOWE KRAJOWE</t>
  </si>
  <si>
    <t>7.</t>
  </si>
  <si>
    <t>ODPIS NA ZAKŁADOWY FUNDUSZ ŚWIADCZEŃ SOCJALNYCH</t>
  </si>
  <si>
    <t>8.</t>
  </si>
  <si>
    <t>PODATEK OD NIERUCHOMOŚCI</t>
  </si>
  <si>
    <t>RAZEM</t>
  </si>
  <si>
    <t>-</t>
  </si>
  <si>
    <t>Dotacja inwestycyjna na realizację zadania pn."Budowa przyłącza gazu i instalacji centralnego ogrzewania do Filii Gminnej Biblioteki Publicznej w Dobroszowie i Białej - etap II"</t>
  </si>
  <si>
    <t>OGÓŁEM</t>
  </si>
  <si>
    <t xml:space="preserve">Załącznik Nr 8 do Uchwały Rady Gminy Chojnów                                                                             Nr V/24/2011 z dnia 17 lutego 2011r. </t>
  </si>
  <si>
    <t>PLAN PRZYCHODÓW I KOSZTÓW</t>
  </si>
  <si>
    <t>Gminnego Zakładu Gospodarki Komunalnej i Mieszkaniowej w Chojnowie                   na rok 2011</t>
  </si>
  <si>
    <t>Plan przychodów na rok 2011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</si>
  <si>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</si>
  <si>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</si>
  <si>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</si>
  <si>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</si>
  <si>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</si>
  <si>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</si>
  <si>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2011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</si>
  <si>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</si>
  <si>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</si>
  <si>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</si>
  <si>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</si>
  <si>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</si>
  <si>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</si>
  <si>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</si>
  <si>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</si>
  <si>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</si>
  <si>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</si>
  <si>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</si>
  <si>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</si>
  <si>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</si>
  <si>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</si>
  <si>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</si>
  <si>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</si>
  <si>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</si>
  <si>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</si>
  <si>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</si>
  <si>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</si>
  <si>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</si>
  <si>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</si>
  <si>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</si>
  <si>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</si>
  <si>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</si>
  <si>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</si>
  <si>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</si>
  <si>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</si>
  <si>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</si>
  <si>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</si>
  <si>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</si>
  <si>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</si>
  <si>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</si>
  <si>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</si>
  <si>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</si>
  <si>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</si>
  <si>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</si>
  <si>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</si>
  <si>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</si>
  <si>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</si>
  <si>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</si>
  <si>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</si>
  <si>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</si>
  <si>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</si>
  <si>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4720</t>
  </si>
  <si>
    <t>Amortyzacja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</si>
  <si>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</si>
  <si>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</si>
  <si>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225.830,00</t>
    </r>
  </si>
  <si>
    <t>§ 4460</t>
  </si>
  <si>
    <t>Podatek dochodowy od osób prawnych</t>
  </si>
  <si>
    <t>Wybory do Sejmu i Senatu</t>
  </si>
  <si>
    <t>85219</t>
  </si>
  <si>
    <t>85295</t>
  </si>
  <si>
    <t>Ośrodki pomocy społecznej</t>
  </si>
  <si>
    <t xml:space="preserve">Załącznik Nr 6 do Uchwały Rady Gminy Chojnów Nr  V/24/2011 z dnia 17 lutego 2011r. </t>
  </si>
  <si>
    <t>PLAN ZADAŃ INWESTYCYJNYCH NA ROK 2011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</si>
  <si>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</si>
  <si>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</si>
  <si>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</si>
  <si>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</si>
  <si>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</si>
  <si>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</si>
  <si>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</si>
  <si>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01010</t>
  </si>
  <si>
    <t>6050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</si>
  <si>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</si>
  <si>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</si>
  <si>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</si>
  <si>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</si>
  <si>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Wykonanie planu urządzeniowo rolnego dla Gminy Chojnów</t>
  </si>
  <si>
    <t>600</t>
  </si>
  <si>
    <t>60014</t>
  </si>
  <si>
    <t>6300</t>
  </si>
  <si>
    <t>Dotacja celowa na pomoc finansową  na dofinansowanie zadania inwestycyjnego realizowanego przez Powiat Legnicki polegającego na remoncie drogi powiatowej 2194D w miejscowości Niedźwiedzice</t>
  </si>
  <si>
    <t>60016</t>
  </si>
  <si>
    <t>Zakup i montaż kostki brukowej na placu przed Punktem Bibliotecznym</t>
  </si>
  <si>
    <t>6060</t>
  </si>
  <si>
    <t>Zakup wiaty przystankowej z podestem</t>
  </si>
  <si>
    <t>700</t>
  </si>
  <si>
    <t>70005</t>
  </si>
  <si>
    <t>Zakup  gruntów  ANR</t>
  </si>
  <si>
    <t>70095</t>
  </si>
  <si>
    <t>Budowa dwóch socjalnych budynków mieszkalnych 12-to rodzinnych wraz z przyłączami: wody, kanalizacji sanitarnej i energii elektrycznej - wykonanie segmentu A, etap II</t>
  </si>
  <si>
    <t>6660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</si>
  <si>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</si>
  <si>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750</t>
  </si>
  <si>
    <t>75023</t>
  </si>
  <si>
    <t>Zakup  sprzętu  informatycznego i oprogramowania  na  potrzeby  Urzędu  Gminy</t>
  </si>
  <si>
    <t>754</t>
  </si>
  <si>
    <t>75411</t>
  </si>
  <si>
    <t>6170</t>
  </si>
  <si>
    <t xml:space="preserve">Środki na Fundusz Wsparcia Straży Pożarnej z przeznaczeniem dofinansowania zakupu samochodu operacyjnego dla jednostki Państwowej Straży Pożarnej. </t>
  </si>
  <si>
    <t>75412</t>
  </si>
  <si>
    <t>Przebudowa dachów na budynku głównym i garażach Remizy OSP w Rokitkach</t>
  </si>
  <si>
    <t>900</t>
  </si>
  <si>
    <t>90015</t>
  </si>
  <si>
    <t>Montaż dodatkowych lamp oświetleniowych</t>
  </si>
  <si>
    <t>921</t>
  </si>
  <si>
    <t>92109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</si>
  <si>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</si>
  <si>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</si>
  <si>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</si>
  <si>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</si>
  <si>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</si>
  <si>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</si>
  <si>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</si>
  <si>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</si>
  <si>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</si>
  <si>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</si>
  <si>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</si>
  <si>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</si>
  <si>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</si>
  <si>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Adaptacja istniejącego budynku przy szkole podstawowej w Krzywej na potrzeby gminnej biblioteki.</t>
  </si>
  <si>
    <t>6220</t>
  </si>
  <si>
    <t>926</t>
  </si>
  <si>
    <t>92601</t>
  </si>
  <si>
    <t>Budowa trybuny na boisku piłkarskim w Krzywej</t>
  </si>
  <si>
    <t>92695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</si>
  <si>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</si>
  <si>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</si>
  <si>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</si>
  <si>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</si>
  <si>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</si>
  <si>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*</t>
  </si>
  <si>
    <t>Załącznik Nr 3 do Uchwały nr XVI/108/2011 Rady Gminy Chojnów z dnia 30 grudnia 2011r.</t>
  </si>
  <si>
    <t xml:space="preserve">Załącznik Nr 4 do Uchwały nr XVI/108/2011 Rady Gminy Chojnów z dnia 30 grudnia 2011 r. </t>
  </si>
  <si>
    <t>Załącznik Nr 5 do Uchwały nr XVI/108/2011Rady Gminy Chojnów z dnia 30 grudnia 2011r.</t>
  </si>
  <si>
    <t>Załącznik Nr 6 do Uchwały nr XVI/108/2011Rady Gminy Chojnów  z dnia 30 grudnia 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</si>
</sst>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22">
    <font>
      <sz val="10"/>
      <name val="Arial"/>
      <family val="0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/>
    </xf>
    <xf numFmtId="0" fontId="0" fillId="2" borderId="2" xfId="0" applyFill="1" applyBorder="1" applyAlignment="1">
      <alignment vertical="center"/>
    </xf>
    <xf numFmtId="43" fontId="4" fillId="2" borderId="4" xfId="15" applyFont="1" applyFill="1" applyBorder="1" applyAlignment="1">
      <alignment vertical="center"/>
    </xf>
    <xf numFmtId="43" fontId="4" fillId="2" borderId="1" xfId="15" applyFont="1" applyFill="1" applyBorder="1" applyAlignment="1">
      <alignment vertical="center"/>
    </xf>
    <xf numFmtId="43" fontId="4" fillId="2" borderId="2" xfId="15" applyFont="1" applyFill="1" applyBorder="1" applyAlignment="1">
      <alignment vertical="center"/>
    </xf>
    <xf numFmtId="43" fontId="4" fillId="2" borderId="3" xfId="15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43" fontId="0" fillId="0" borderId="4" xfId="15" applyBorder="1" applyAlignment="1">
      <alignment vertical="center"/>
    </xf>
    <xf numFmtId="43" fontId="0" fillId="0" borderId="1" xfId="15" applyBorder="1" applyAlignment="1">
      <alignment vertical="center"/>
    </xf>
    <xf numFmtId="43" fontId="0" fillId="0" borderId="2" xfId="15" applyBorder="1" applyAlignment="1">
      <alignment vertical="center"/>
    </xf>
    <xf numFmtId="43" fontId="0" fillId="0" borderId="3" xfId="15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5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43" fontId="6" fillId="0" borderId="4" xfId="15" applyFont="1" applyBorder="1" applyAlignment="1">
      <alignment vertical="center"/>
    </xf>
    <xf numFmtId="43" fontId="6" fillId="0" borderId="2" xfId="15" applyFont="1" applyBorder="1" applyAlignment="1">
      <alignment vertical="center"/>
    </xf>
    <xf numFmtId="43" fontId="6" fillId="0" borderId="3" xfId="15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43" fontId="0" fillId="0" borderId="8" xfId="15" applyBorder="1" applyAlignment="1">
      <alignment vertical="center"/>
    </xf>
    <xf numFmtId="0" fontId="8" fillId="2" borderId="9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0" fillId="0" borderId="14" xfId="0" applyFont="1" applyBorder="1" applyAlignment="1">
      <alignment horizontal="center" vertical="center"/>
    </xf>
    <xf numFmtId="43" fontId="0" fillId="0" borderId="0" xfId="15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15" xfId="15" applyBorder="1" applyAlignment="1">
      <alignment/>
    </xf>
    <xf numFmtId="43" fontId="6" fillId="0" borderId="16" xfId="15" applyFont="1" applyBorder="1" applyAlignment="1">
      <alignment horizontal="justify" vertical="center" wrapText="1"/>
    </xf>
    <xf numFmtId="164" fontId="0" fillId="0" borderId="17" xfId="15" applyNumberFormat="1" applyBorder="1" applyAlignment="1">
      <alignment vertical="center"/>
    </xf>
    <xf numFmtId="43" fontId="3" fillId="0" borderId="14" xfId="15" applyFont="1" applyBorder="1" applyAlignment="1">
      <alignment horizontal="center" vertical="center"/>
    </xf>
    <xf numFmtId="43" fontId="6" fillId="0" borderId="18" xfId="15" applyFont="1" applyBorder="1" applyAlignment="1">
      <alignment horizontal="justify" vertical="center" wrapText="1"/>
    </xf>
    <xf numFmtId="164" fontId="0" fillId="0" borderId="19" xfId="15" applyNumberFormat="1" applyBorder="1" applyAlignment="1">
      <alignment vertical="center"/>
    </xf>
    <xf numFmtId="43" fontId="3" fillId="0" borderId="13" xfId="15" applyFont="1" applyBorder="1" applyAlignment="1">
      <alignment horizontal="center" vertical="center"/>
    </xf>
    <xf numFmtId="43" fontId="6" fillId="0" borderId="2" xfId="15" applyFont="1" applyBorder="1" applyAlignment="1">
      <alignment horizontal="justify" vertical="center" wrapText="1"/>
    </xf>
    <xf numFmtId="164" fontId="0" fillId="0" borderId="20" xfId="15" applyNumberFormat="1" applyBorder="1" applyAlignment="1">
      <alignment vertical="center"/>
    </xf>
    <xf numFmtId="43" fontId="0" fillId="0" borderId="13" xfId="15" applyBorder="1" applyAlignment="1">
      <alignment horizontal="center" vertical="center"/>
    </xf>
    <xf numFmtId="164" fontId="13" fillId="0" borderId="21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3" fillId="0" borderId="15" xfId="15" applyFont="1" applyBorder="1" applyAlignment="1">
      <alignment horizontal="center" vertical="center"/>
    </xf>
    <xf numFmtId="164" fontId="0" fillId="0" borderId="20" xfId="15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22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3" fillId="0" borderId="18" xfId="0" applyFont="1" applyBorder="1" applyAlignment="1">
      <alignment vertical="center"/>
    </xf>
    <xf numFmtId="43" fontId="0" fillId="0" borderId="23" xfId="15" applyBorder="1" applyAlignment="1">
      <alignment vertical="center"/>
    </xf>
    <xf numFmtId="43" fontId="0" fillId="0" borderId="22" xfId="15" applyBorder="1" applyAlignment="1">
      <alignment vertical="center"/>
    </xf>
    <xf numFmtId="43" fontId="0" fillId="0" borderId="18" xfId="15" applyBorder="1" applyAlignment="1">
      <alignment vertical="center"/>
    </xf>
    <xf numFmtId="43" fontId="0" fillId="0" borderId="24" xfId="15" applyBorder="1" applyAlignment="1">
      <alignment vertical="center"/>
    </xf>
    <xf numFmtId="4" fontId="7" fillId="2" borderId="25" xfId="0" applyNumberFormat="1" applyFont="1" applyFill="1" applyBorder="1" applyAlignment="1">
      <alignment vertical="center"/>
    </xf>
    <xf numFmtId="4" fontId="7" fillId="2" borderId="2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3" fontId="3" fillId="0" borderId="0" xfId="15" applyFont="1" applyFill="1" applyBorder="1" applyAlignment="1">
      <alignment vertical="center" wrapText="1"/>
    </xf>
    <xf numFmtId="43" fontId="3" fillId="0" borderId="0" xfId="15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vertical="center" wrapText="1"/>
    </xf>
    <xf numFmtId="164" fontId="12" fillId="0" borderId="29" xfId="15" applyNumberFormat="1" applyFont="1" applyFill="1" applyBorder="1" applyAlignment="1">
      <alignment vertical="center"/>
    </xf>
    <xf numFmtId="164" fontId="18" fillId="0" borderId="30" xfId="15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20" fillId="0" borderId="2" xfId="15" applyNumberFormat="1" applyFont="1" applyFill="1" applyBorder="1" applyAlignment="1">
      <alignment horizontal="justify" vertical="center" wrapText="1"/>
    </xf>
    <xf numFmtId="164" fontId="12" fillId="0" borderId="2" xfId="15" applyNumberFormat="1" applyFont="1" applyFill="1" applyBorder="1" applyAlignment="1">
      <alignment horizontal="center" vertical="center"/>
    </xf>
    <xf numFmtId="164" fontId="12" fillId="0" borderId="2" xfId="15" applyNumberFormat="1" applyFont="1" applyFill="1" applyBorder="1" applyAlignment="1">
      <alignment vertical="center"/>
    </xf>
    <xf numFmtId="164" fontId="18" fillId="0" borderId="20" xfId="15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justify" vertical="center" wrapText="1"/>
    </xf>
    <xf numFmtId="49" fontId="18" fillId="0" borderId="13" xfId="15" applyNumberFormat="1" applyFont="1" applyFill="1" applyBorder="1" applyAlignment="1">
      <alignment horizontal="center" vertical="center"/>
    </xf>
    <xf numFmtId="49" fontId="18" fillId="0" borderId="2" xfId="15" applyNumberFormat="1" applyFont="1" applyFill="1" applyBorder="1" applyAlignment="1">
      <alignment horizontal="center" vertical="center"/>
    </xf>
    <xf numFmtId="49" fontId="18" fillId="0" borderId="2" xfId="15" applyNumberFormat="1" applyFont="1" applyFill="1" applyBorder="1" applyAlignment="1">
      <alignment horizontal="justify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justify" vertical="center" wrapText="1"/>
    </xf>
    <xf numFmtId="164" fontId="12" fillId="0" borderId="18" xfId="15" applyNumberFormat="1" applyFont="1" applyFill="1" applyBorder="1" applyAlignment="1">
      <alignment vertical="center"/>
    </xf>
    <xf numFmtId="164" fontId="21" fillId="0" borderId="18" xfId="15" applyNumberFormat="1" applyFont="1" applyFill="1" applyBorder="1" applyAlignment="1">
      <alignment horizontal="center" vertical="center" wrapText="1"/>
    </xf>
    <xf numFmtId="164" fontId="18" fillId="0" borderId="19" xfId="15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justify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justify" vertical="center" wrapText="1"/>
    </xf>
    <xf numFmtId="164" fontId="12" fillId="0" borderId="16" xfId="15" applyNumberFormat="1" applyFont="1" applyFill="1" applyBorder="1" applyAlignment="1">
      <alignment vertical="center"/>
    </xf>
    <xf numFmtId="43" fontId="12" fillId="0" borderId="16" xfId="15" applyNumberFormat="1" applyFont="1" applyFill="1" applyBorder="1" applyAlignment="1">
      <alignment vertical="center"/>
    </xf>
    <xf numFmtId="164" fontId="18" fillId="0" borderId="17" xfId="15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justify" vertical="center" wrapText="1"/>
    </xf>
    <xf numFmtId="164" fontId="12" fillId="0" borderId="31" xfId="15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>
      <alignment horizontal="justify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3" fontId="12" fillId="0" borderId="2" xfId="15" applyFont="1" applyFill="1" applyBorder="1" applyAlignment="1">
      <alignment vertical="center"/>
    </xf>
    <xf numFmtId="43" fontId="12" fillId="0" borderId="2" xfId="15" applyNumberFormat="1" applyFont="1" applyFill="1" applyBorder="1" applyAlignment="1">
      <alignment vertical="center"/>
    </xf>
    <xf numFmtId="49" fontId="20" fillId="0" borderId="18" xfId="15" applyNumberFormat="1" applyFont="1" applyFill="1" applyBorder="1" applyAlignment="1">
      <alignment horizontal="justify" vertical="center" wrapText="1"/>
    </xf>
    <xf numFmtId="43" fontId="12" fillId="0" borderId="18" xfId="15" applyFont="1" applyFill="1" applyBorder="1" applyAlignment="1">
      <alignment vertical="center"/>
    </xf>
    <xf numFmtId="49" fontId="20" fillId="0" borderId="2" xfId="15" applyNumberFormat="1" applyFont="1" applyFill="1" applyBorder="1" applyAlignment="1">
      <alignment horizontal="justify" vertical="center" wrapText="1"/>
    </xf>
    <xf numFmtId="49" fontId="18" fillId="0" borderId="33" xfId="15" applyNumberFormat="1" applyFont="1" applyFill="1" applyBorder="1" applyAlignment="1">
      <alignment horizontal="center" vertical="center"/>
    </xf>
    <xf numFmtId="49" fontId="18" fillId="0" borderId="34" xfId="15" applyNumberFormat="1" applyFont="1" applyFill="1" applyBorder="1" applyAlignment="1">
      <alignment horizontal="center" vertical="center"/>
    </xf>
    <xf numFmtId="49" fontId="18" fillId="0" borderId="34" xfId="15" applyNumberFormat="1" applyFont="1" applyFill="1" applyBorder="1" applyAlignment="1">
      <alignment horizontal="justify" vertical="center"/>
    </xf>
    <xf numFmtId="43" fontId="12" fillId="0" borderId="34" xfId="15" applyFont="1" applyFill="1" applyBorder="1" applyAlignment="1">
      <alignment vertical="center"/>
    </xf>
    <xf numFmtId="164" fontId="12" fillId="0" borderId="34" xfId="15" applyNumberFormat="1" applyFont="1" applyFill="1" applyBorder="1" applyAlignment="1">
      <alignment vertical="center"/>
    </xf>
    <xf numFmtId="164" fontId="18" fillId="0" borderId="21" xfId="15" applyNumberFormat="1" applyFont="1" applyFill="1" applyBorder="1" applyAlignment="1">
      <alignment vertical="center"/>
    </xf>
    <xf numFmtId="164" fontId="16" fillId="0" borderId="27" xfId="15" applyNumberFormat="1" applyFont="1" applyFill="1" applyBorder="1" applyAlignment="1">
      <alignment horizontal="center" vertical="center"/>
    </xf>
    <xf numFmtId="43" fontId="16" fillId="0" borderId="27" xfId="15" applyNumberFormat="1" applyFont="1" applyFill="1" applyBorder="1" applyAlignment="1">
      <alignment vertical="center"/>
    </xf>
    <xf numFmtId="164" fontId="16" fillId="0" borderId="27" xfId="15" applyNumberFormat="1" applyFont="1" applyFill="1" applyBorder="1" applyAlignment="1">
      <alignment vertical="center"/>
    </xf>
    <xf numFmtId="164" fontId="18" fillId="0" borderId="28" xfId="15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164" fontId="19" fillId="0" borderId="0" xfId="15" applyNumberFormat="1" applyFont="1" applyFill="1" applyAlignment="1">
      <alignment vertical="center"/>
    </xf>
    <xf numFmtId="0" fontId="19" fillId="0" borderId="0" xfId="0" applyFont="1" applyFill="1" applyAlignment="1">
      <alignment wrapText="1"/>
    </xf>
    <xf numFmtId="43" fontId="12" fillId="0" borderId="0" xfId="0" applyNumberFormat="1" applyFont="1" applyFill="1" applyAlignment="1">
      <alignment/>
    </xf>
    <xf numFmtId="164" fontId="12" fillId="0" borderId="0" xfId="15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6" fillId="0" borderId="16" xfId="15" applyNumberFormat="1" applyFont="1" applyBorder="1" applyAlignment="1">
      <alignment horizontal="justify" vertical="center" wrapText="1"/>
    </xf>
    <xf numFmtId="49" fontId="6" fillId="0" borderId="2" xfId="15" applyNumberFormat="1" applyFont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0" xfId="15" applyFont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43" fontId="3" fillId="0" borderId="0" xfId="15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justify" vertical="center" wrapText="1"/>
    </xf>
    <xf numFmtId="49" fontId="20" fillId="0" borderId="38" xfId="0" applyNumberFormat="1" applyFont="1" applyFill="1" applyBorder="1" applyAlignment="1">
      <alignment horizontal="justify" vertical="center" wrapText="1"/>
    </xf>
    <xf numFmtId="49" fontId="20" fillId="0" borderId="16" xfId="0" applyNumberFormat="1" applyFont="1" applyFill="1" applyBorder="1" applyAlignment="1">
      <alignment horizontal="justify" vertical="center" wrapText="1"/>
    </xf>
    <xf numFmtId="164" fontId="12" fillId="0" borderId="18" xfId="15" applyNumberFormat="1" applyFont="1" applyFill="1" applyBorder="1" applyAlignment="1">
      <alignment horizontal="center" vertical="center"/>
    </xf>
    <xf numFmtId="164" fontId="12" fillId="0" borderId="38" xfId="15" applyNumberFormat="1" applyFont="1" applyFill="1" applyBorder="1" applyAlignment="1">
      <alignment horizontal="center" vertical="center"/>
    </xf>
    <xf numFmtId="164" fontId="12" fillId="0" borderId="16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43" fontId="3" fillId="0" borderId="0" xfId="15" applyFont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center" wrapText="1"/>
    </xf>
    <xf numFmtId="43" fontId="3" fillId="0" borderId="0" xfId="15" applyFont="1" applyBorder="1" applyAlignment="1">
      <alignment horizontal="center" wrapText="1"/>
    </xf>
    <xf numFmtId="43" fontId="3" fillId="0" borderId="0" xfId="15" applyFont="1" applyBorder="1" applyAlignment="1">
      <alignment horizontal="center" wrapText="1"/>
    </xf>
    <xf numFmtId="43" fontId="11" fillId="0" borderId="0" xfId="15" applyFont="1" applyAlignment="1">
      <alignment horizontal="center"/>
    </xf>
    <xf numFmtId="43" fontId="11" fillId="0" borderId="0" xfId="15" applyFont="1" applyAlignment="1">
      <alignment horizontal="center" wrapText="1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13" fillId="0" borderId="11" xfId="15" applyFont="1" applyFill="1" applyBorder="1" applyAlignment="1">
      <alignment horizontal="center"/>
    </xf>
    <xf numFmtId="43" fontId="13" fillId="0" borderId="27" xfId="15" applyFont="1" applyFill="1" applyBorder="1" applyAlignment="1">
      <alignment horizontal="center"/>
    </xf>
    <xf numFmtId="43" fontId="13" fillId="0" borderId="28" xfId="15" applyFont="1" applyFill="1" applyBorder="1" applyAlignment="1">
      <alignment horizontal="center"/>
    </xf>
    <xf numFmtId="43" fontId="13" fillId="0" borderId="33" xfId="15" applyFont="1" applyBorder="1" applyAlignment="1">
      <alignment horizontal="center" vertical="center"/>
    </xf>
    <xf numFmtId="43" fontId="13" fillId="0" borderId="34" xfId="15" applyFont="1" applyBorder="1" applyAlignment="1">
      <alignment horizontal="center" vertical="center"/>
    </xf>
    <xf numFmtId="43" fontId="13" fillId="0" borderId="11" xfId="15" applyFont="1" applyBorder="1" applyAlignment="1">
      <alignment horizontal="center" vertical="center"/>
    </xf>
    <xf numFmtId="43" fontId="13" fillId="0" borderId="27" xfId="15" applyFont="1" applyBorder="1" applyAlignment="1">
      <alignment horizontal="center" vertical="center"/>
    </xf>
    <xf numFmtId="43" fontId="13" fillId="0" borderId="28" xfId="1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9" fillId="0" borderId="0" xfId="15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3" fontId="10" fillId="0" borderId="29" xfId="15" applyFont="1" applyBorder="1" applyAlignment="1">
      <alignment horizontal="center" vertical="center"/>
    </xf>
    <xf numFmtId="43" fontId="10" fillId="0" borderId="30" xfId="15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3" fontId="10" fillId="0" borderId="2" xfId="15" applyFont="1" applyBorder="1" applyAlignment="1">
      <alignment horizontal="center" vertical="center"/>
    </xf>
    <xf numFmtId="43" fontId="10" fillId="0" borderId="20" xfId="15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3" fontId="10" fillId="0" borderId="4" xfId="15" applyFont="1" applyBorder="1" applyAlignment="1">
      <alignment horizontal="center" vertical="center"/>
    </xf>
    <xf numFmtId="43" fontId="10" fillId="0" borderId="41" xfId="15" applyFont="1" applyBorder="1" applyAlignment="1">
      <alignment horizontal="center" vertical="center"/>
    </xf>
    <xf numFmtId="43" fontId="10" fillId="0" borderId="43" xfId="15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43" fontId="10" fillId="0" borderId="34" xfId="15" applyFont="1" applyBorder="1" applyAlignment="1">
      <alignment horizontal="center" vertical="center"/>
    </xf>
    <xf numFmtId="43" fontId="10" fillId="0" borderId="21" xfId="15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3" fontId="11" fillId="0" borderId="27" xfId="15" applyFont="1" applyBorder="1" applyAlignment="1">
      <alignment horizontal="center" vertical="center"/>
    </xf>
    <xf numFmtId="43" fontId="11" fillId="0" borderId="28" xfId="15" applyFont="1" applyBorder="1" applyAlignment="1">
      <alignment horizontal="center" vertical="center"/>
    </xf>
    <xf numFmtId="43" fontId="11" fillId="0" borderId="34" xfId="15" applyFont="1" applyBorder="1" applyAlignment="1">
      <alignment horizontal="center" vertical="center"/>
    </xf>
    <xf numFmtId="43" fontId="11" fillId="0" borderId="21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7">
      <selection activeCell="D12" sqref="D12"/>
    </sheetView>
  </sheetViews>
  <sheetFormatPr defaultColWidth="9.140625" defaultRowHeight="19.5" customHeight="1"/>
  <cols>
    <col min="1" max="1" width="3.7109375" style="91" customWidth="1"/>
    <col min="2" max="2" width="6.7109375" style="91" customWidth="1"/>
    <col min="3" max="3" width="4.28125" style="91" customWidth="1"/>
    <col min="4" max="4" width="61.421875" style="91" customWidth="1"/>
    <col min="5" max="5" width="12.00390625" style="91" customWidth="1"/>
    <col min="6" max="6" width="12.7109375" style="91" customWidth="1"/>
    <col min="7" max="7" width="7.8515625" style="91" customWidth="1"/>
    <col min="8" max="8" width="10.421875" style="91" customWidth="1"/>
    <col min="9" max="9" width="9.28125" style="91" customWidth="1"/>
    <col min="10" max="10" width="13.57421875" style="91" customWidth="1"/>
    <col min="11" max="11" width="9.140625" style="91" customWidth="1"/>
    <col min="12" max="12" width="10.7109375" style="91" bestFit="1" customWidth="1"/>
    <col min="13" max="16384" width="9.140625" style="91" customWidth="1"/>
  </cols>
  <sheetData>
    <row r="1" spans="2:8" ht="18" customHeight="1">
      <c r="B1" s="92"/>
      <c r="C1" s="93"/>
      <c r="D1" s="176" t="s">
        <v>195</v>
      </c>
      <c r="E1" s="176"/>
      <c r="F1" s="176"/>
      <c r="H1" s="94"/>
    </row>
    <row r="2" spans="1:11" ht="29.25" customHeight="1">
      <c r="A2" s="95"/>
      <c r="F2" s="177" t="s">
        <v>125</v>
      </c>
      <c r="G2" s="177"/>
      <c r="H2" s="177"/>
      <c r="I2" s="177"/>
      <c r="J2" s="177"/>
      <c r="K2" s="96"/>
    </row>
    <row r="3" spans="1:11" ht="17.25" customHeight="1">
      <c r="A3" s="178" t="s">
        <v>126</v>
      </c>
      <c r="B3" s="178"/>
      <c r="C3" s="178"/>
      <c r="D3" s="178"/>
      <c r="E3" s="178"/>
      <c r="F3" s="178"/>
      <c r="G3" s="178"/>
      <c r="H3" s="178"/>
      <c r="I3" s="178"/>
      <c r="J3" s="178"/>
      <c r="K3" s="97"/>
    </row>
    <row r="4" spans="1:10" ht="12" customHeight="1" thickBo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30" customHeight="1" thickBot="1" thickTop="1">
      <c r="A5" s="99" t="s">
        <v>4</v>
      </c>
      <c r="B5" s="100" t="s">
        <v>5</v>
      </c>
      <c r="C5" s="101" t="s">
        <v>7</v>
      </c>
      <c r="D5" s="102" t="s">
        <v>127</v>
      </c>
      <c r="E5" s="103" t="s">
        <v>128</v>
      </c>
      <c r="F5" s="103" t="s">
        <v>129</v>
      </c>
      <c r="G5" s="103" t="s">
        <v>130</v>
      </c>
      <c r="H5" s="103" t="s">
        <v>131</v>
      </c>
      <c r="I5" s="103" t="s">
        <v>132</v>
      </c>
      <c r="J5" s="104" t="s">
        <v>133</v>
      </c>
      <c r="K5" s="105"/>
      <c r="L5" s="106"/>
    </row>
    <row r="6" spans="1:10" ht="19.5" customHeight="1" thickTop="1">
      <c r="A6" s="107" t="s">
        <v>15</v>
      </c>
      <c r="B6" s="108" t="s">
        <v>134</v>
      </c>
      <c r="C6" s="109" t="s">
        <v>135</v>
      </c>
      <c r="D6" s="110" t="s">
        <v>136</v>
      </c>
      <c r="E6" s="111">
        <v>5800000</v>
      </c>
      <c r="F6" s="111">
        <f>1014000+20000</f>
        <v>1034000</v>
      </c>
      <c r="G6" s="111"/>
      <c r="H6" s="111">
        <v>1276000</v>
      </c>
      <c r="I6" s="111"/>
      <c r="J6" s="112">
        <f aca="true" t="shared" si="0" ref="J6:J41">SUM(F6:I6)</f>
        <v>2310000</v>
      </c>
    </row>
    <row r="7" spans="1:10" ht="19.5" customHeight="1">
      <c r="A7" s="113" t="s">
        <v>15</v>
      </c>
      <c r="B7" s="114" t="s">
        <v>134</v>
      </c>
      <c r="C7" s="114" t="s">
        <v>135</v>
      </c>
      <c r="D7" s="115" t="s">
        <v>137</v>
      </c>
      <c r="E7" s="116">
        <v>7100000</v>
      </c>
      <c r="F7" s="117">
        <v>2400000</v>
      </c>
      <c r="G7" s="117"/>
      <c r="H7" s="117"/>
      <c r="I7" s="117"/>
      <c r="J7" s="118">
        <f t="shared" si="0"/>
        <v>2400000</v>
      </c>
    </row>
    <row r="8" spans="1:10" ht="29.25" customHeight="1">
      <c r="A8" s="113" t="s">
        <v>15</v>
      </c>
      <c r="B8" s="114" t="s">
        <v>134</v>
      </c>
      <c r="C8" s="114" t="s">
        <v>135</v>
      </c>
      <c r="D8" s="115" t="s">
        <v>138</v>
      </c>
      <c r="E8" s="116">
        <v>1700000</v>
      </c>
      <c r="F8" s="117">
        <f>700000-20000</f>
        <v>680000</v>
      </c>
      <c r="G8" s="117"/>
      <c r="H8" s="117"/>
      <c r="I8" s="117"/>
      <c r="J8" s="118">
        <f t="shared" si="0"/>
        <v>680000</v>
      </c>
    </row>
    <row r="9" spans="1:10" ht="19.5" customHeight="1">
      <c r="A9" s="113" t="s">
        <v>15</v>
      </c>
      <c r="B9" s="114" t="s">
        <v>134</v>
      </c>
      <c r="C9" s="114" t="s">
        <v>135</v>
      </c>
      <c r="D9" s="119" t="s">
        <v>139</v>
      </c>
      <c r="E9" s="116">
        <v>3000000</v>
      </c>
      <c r="F9" s="117">
        <f>24000-10000</f>
        <v>14000</v>
      </c>
      <c r="G9" s="117"/>
      <c r="H9" s="117"/>
      <c r="I9" s="117"/>
      <c r="J9" s="118">
        <f t="shared" si="0"/>
        <v>14000</v>
      </c>
    </row>
    <row r="10" spans="1:10" ht="19.5" customHeight="1">
      <c r="A10" s="113" t="s">
        <v>15</v>
      </c>
      <c r="B10" s="114" t="s">
        <v>134</v>
      </c>
      <c r="C10" s="114" t="s">
        <v>135</v>
      </c>
      <c r="D10" s="119" t="s">
        <v>140</v>
      </c>
      <c r="E10" s="116">
        <v>300000</v>
      </c>
      <c r="F10" s="117">
        <v>60000</v>
      </c>
      <c r="G10" s="117"/>
      <c r="H10" s="117"/>
      <c r="I10" s="117"/>
      <c r="J10" s="118">
        <f t="shared" si="0"/>
        <v>60000</v>
      </c>
    </row>
    <row r="11" spans="1:10" ht="46.5" customHeight="1">
      <c r="A11" s="113" t="s">
        <v>141</v>
      </c>
      <c r="B11" s="114" t="s">
        <v>142</v>
      </c>
      <c r="C11" s="114" t="s">
        <v>143</v>
      </c>
      <c r="D11" s="119" t="s">
        <v>144</v>
      </c>
      <c r="E11" s="116">
        <v>406634</v>
      </c>
      <c r="F11" s="117">
        <v>60000</v>
      </c>
      <c r="G11" s="117"/>
      <c r="H11" s="117"/>
      <c r="I11" s="117"/>
      <c r="J11" s="118">
        <f t="shared" si="0"/>
        <v>60000</v>
      </c>
    </row>
    <row r="12" spans="1:10" ht="24.75" customHeight="1">
      <c r="A12" s="120" t="s">
        <v>141</v>
      </c>
      <c r="B12" s="121" t="s">
        <v>145</v>
      </c>
      <c r="C12" s="121" t="s">
        <v>135</v>
      </c>
      <c r="D12" s="122" t="s">
        <v>146</v>
      </c>
      <c r="E12" s="117">
        <v>5000</v>
      </c>
      <c r="F12" s="117">
        <v>5000</v>
      </c>
      <c r="G12" s="117"/>
      <c r="H12" s="117"/>
      <c r="I12" s="117"/>
      <c r="J12" s="118">
        <f t="shared" si="0"/>
        <v>5000</v>
      </c>
    </row>
    <row r="13" spans="1:10" ht="19.5" customHeight="1">
      <c r="A13" s="120" t="s">
        <v>141</v>
      </c>
      <c r="B13" s="121" t="s">
        <v>145</v>
      </c>
      <c r="C13" s="121" t="s">
        <v>147</v>
      </c>
      <c r="D13" s="122" t="s">
        <v>148</v>
      </c>
      <c r="E13" s="117">
        <v>4500</v>
      </c>
      <c r="F13" s="117">
        <v>4500</v>
      </c>
      <c r="G13" s="117"/>
      <c r="H13" s="117"/>
      <c r="I13" s="117"/>
      <c r="J13" s="118">
        <f t="shared" si="0"/>
        <v>4500</v>
      </c>
    </row>
    <row r="14" spans="1:10" ht="18.75" customHeight="1">
      <c r="A14" s="123" t="s">
        <v>149</v>
      </c>
      <c r="B14" s="124" t="s">
        <v>150</v>
      </c>
      <c r="C14" s="124" t="s">
        <v>147</v>
      </c>
      <c r="D14" s="125" t="s">
        <v>151</v>
      </c>
      <c r="E14" s="126">
        <v>53200</v>
      </c>
      <c r="F14" s="126"/>
      <c r="G14" s="127">
        <v>8816</v>
      </c>
      <c r="H14" s="126"/>
      <c r="I14" s="126"/>
      <c r="J14" s="128">
        <f t="shared" si="0"/>
        <v>8816</v>
      </c>
    </row>
    <row r="15" spans="1:10" ht="39.75" customHeight="1">
      <c r="A15" s="123" t="s">
        <v>149</v>
      </c>
      <c r="B15" s="124" t="s">
        <v>152</v>
      </c>
      <c r="C15" s="124" t="s">
        <v>135</v>
      </c>
      <c r="D15" s="125" t="s">
        <v>153</v>
      </c>
      <c r="E15" s="126">
        <v>1000000</v>
      </c>
      <c r="F15" s="126">
        <f>415076-3600-80000</f>
        <v>331476</v>
      </c>
      <c r="G15" s="126"/>
      <c r="H15" s="126"/>
      <c r="I15" s="126"/>
      <c r="J15" s="128">
        <f t="shared" si="0"/>
        <v>331476</v>
      </c>
    </row>
    <row r="16" spans="1:10" ht="48" customHeight="1">
      <c r="A16" s="113" t="s">
        <v>149</v>
      </c>
      <c r="B16" s="114" t="s">
        <v>152</v>
      </c>
      <c r="C16" s="114" t="s">
        <v>154</v>
      </c>
      <c r="D16" s="129" t="s">
        <v>155</v>
      </c>
      <c r="E16" s="117">
        <v>14500</v>
      </c>
      <c r="F16" s="117">
        <v>14500</v>
      </c>
      <c r="G16" s="117"/>
      <c r="H16" s="117"/>
      <c r="I16" s="117"/>
      <c r="J16" s="118">
        <f t="shared" si="0"/>
        <v>14500</v>
      </c>
    </row>
    <row r="17" spans="1:10" ht="25.5" customHeight="1">
      <c r="A17" s="130" t="s">
        <v>156</v>
      </c>
      <c r="B17" s="131" t="s">
        <v>157</v>
      </c>
      <c r="C17" s="131" t="s">
        <v>147</v>
      </c>
      <c r="D17" s="132" t="s">
        <v>158</v>
      </c>
      <c r="E17" s="133">
        <v>22000</v>
      </c>
      <c r="F17" s="134">
        <f>22000-2500-6500</f>
        <v>13000</v>
      </c>
      <c r="G17" s="133"/>
      <c r="H17" s="133"/>
      <c r="I17" s="133"/>
      <c r="J17" s="135">
        <f t="shared" si="0"/>
        <v>13000</v>
      </c>
    </row>
    <row r="18" spans="1:10" ht="39.75" customHeight="1">
      <c r="A18" s="130" t="s">
        <v>159</v>
      </c>
      <c r="B18" s="131" t="s">
        <v>160</v>
      </c>
      <c r="C18" s="131" t="s">
        <v>161</v>
      </c>
      <c r="D18" s="136" t="s">
        <v>162</v>
      </c>
      <c r="E18" s="137">
        <v>15000</v>
      </c>
      <c r="F18" s="134">
        <v>15000</v>
      </c>
      <c r="G18" s="133"/>
      <c r="H18" s="133"/>
      <c r="I18" s="133"/>
      <c r="J18" s="135">
        <f t="shared" si="0"/>
        <v>15000</v>
      </c>
    </row>
    <row r="19" spans="1:10" ht="24.75" customHeight="1">
      <c r="A19" s="130" t="s">
        <v>159</v>
      </c>
      <c r="B19" s="131" t="s">
        <v>163</v>
      </c>
      <c r="C19" s="131" t="s">
        <v>135</v>
      </c>
      <c r="D19" s="138" t="s">
        <v>164</v>
      </c>
      <c r="E19" s="133">
        <v>30000</v>
      </c>
      <c r="F19" s="134">
        <f>30000-20000</f>
        <v>10000</v>
      </c>
      <c r="G19" s="133"/>
      <c r="H19" s="133"/>
      <c r="I19" s="133"/>
      <c r="J19" s="135">
        <f t="shared" si="0"/>
        <v>10000</v>
      </c>
    </row>
    <row r="20" spans="1:10" ht="19.5" customHeight="1">
      <c r="A20" s="120" t="s">
        <v>165</v>
      </c>
      <c r="B20" s="121" t="s">
        <v>166</v>
      </c>
      <c r="C20" s="139" t="s">
        <v>147</v>
      </c>
      <c r="D20" s="122" t="s">
        <v>167</v>
      </c>
      <c r="E20" s="140">
        <f>3500+6000+3000</f>
        <v>12500</v>
      </c>
      <c r="F20" s="140">
        <f>12500-141+17-959</f>
        <v>11417</v>
      </c>
      <c r="G20" s="117"/>
      <c r="H20" s="117"/>
      <c r="I20" s="117"/>
      <c r="J20" s="118">
        <f>SUM(F20:I20)</f>
        <v>11417</v>
      </c>
    </row>
    <row r="21" spans="1:10" ht="19.5" customHeight="1">
      <c r="A21" s="120" t="s">
        <v>168</v>
      </c>
      <c r="B21" s="121" t="s">
        <v>169</v>
      </c>
      <c r="C21" s="139" t="s">
        <v>135</v>
      </c>
      <c r="D21" s="122" t="s">
        <v>170</v>
      </c>
      <c r="E21" s="117">
        <v>3900</v>
      </c>
      <c r="F21" s="141">
        <v>3900</v>
      </c>
      <c r="G21" s="117"/>
      <c r="H21" s="117"/>
      <c r="I21" s="117"/>
      <c r="J21" s="118">
        <f t="shared" si="0"/>
        <v>3900</v>
      </c>
    </row>
    <row r="22" spans="1:10" ht="19.5" customHeight="1">
      <c r="A22" s="120" t="s">
        <v>168</v>
      </c>
      <c r="B22" s="121" t="s">
        <v>169</v>
      </c>
      <c r="C22" s="139" t="s">
        <v>135</v>
      </c>
      <c r="D22" s="122" t="s">
        <v>171</v>
      </c>
      <c r="E22" s="140">
        <v>7440</v>
      </c>
      <c r="F22" s="140">
        <v>7440</v>
      </c>
      <c r="G22" s="117"/>
      <c r="H22" s="117"/>
      <c r="I22" s="117"/>
      <c r="J22" s="118">
        <f t="shared" si="0"/>
        <v>7440</v>
      </c>
    </row>
    <row r="23" spans="1:10" ht="19.5" customHeight="1">
      <c r="A23" s="120" t="s">
        <v>168</v>
      </c>
      <c r="B23" s="121" t="s">
        <v>169</v>
      </c>
      <c r="C23" s="139" t="s">
        <v>135</v>
      </c>
      <c r="D23" s="122" t="s">
        <v>172</v>
      </c>
      <c r="E23" s="140">
        <v>5616</v>
      </c>
      <c r="F23" s="140">
        <v>5616</v>
      </c>
      <c r="G23" s="117"/>
      <c r="H23" s="117"/>
      <c r="I23" s="117"/>
      <c r="J23" s="118">
        <f t="shared" si="0"/>
        <v>5616</v>
      </c>
    </row>
    <row r="24" spans="1:10" ht="16.5" customHeight="1">
      <c r="A24" s="120" t="s">
        <v>168</v>
      </c>
      <c r="B24" s="121" t="s">
        <v>169</v>
      </c>
      <c r="C24" s="121" t="s">
        <v>135</v>
      </c>
      <c r="D24" s="122" t="s">
        <v>173</v>
      </c>
      <c r="E24" s="140">
        <v>10419</v>
      </c>
      <c r="F24" s="140">
        <v>10419</v>
      </c>
      <c r="G24" s="117"/>
      <c r="H24" s="117"/>
      <c r="I24" s="117"/>
      <c r="J24" s="118">
        <f t="shared" si="0"/>
        <v>10419</v>
      </c>
    </row>
    <row r="25" spans="1:10" ht="10.5" customHeight="1">
      <c r="A25" s="179" t="s">
        <v>168</v>
      </c>
      <c r="B25" s="182" t="s">
        <v>169</v>
      </c>
      <c r="C25" s="114" t="s">
        <v>135</v>
      </c>
      <c r="D25" s="185" t="s">
        <v>174</v>
      </c>
      <c r="E25" s="188">
        <v>550000</v>
      </c>
      <c r="F25" s="140">
        <f>150000-F26-F27-6000</f>
        <v>200</v>
      </c>
      <c r="G25" s="117"/>
      <c r="H25" s="117"/>
      <c r="I25" s="117"/>
      <c r="J25" s="118">
        <f t="shared" si="0"/>
        <v>200</v>
      </c>
    </row>
    <row r="26" spans="1:10" ht="11.25" customHeight="1">
      <c r="A26" s="180"/>
      <c r="B26" s="183"/>
      <c r="C26" s="114" t="s">
        <v>175</v>
      </c>
      <c r="D26" s="186"/>
      <c r="E26" s="189"/>
      <c r="F26" s="140">
        <v>87682</v>
      </c>
      <c r="G26" s="117"/>
      <c r="H26" s="117"/>
      <c r="I26" s="117"/>
      <c r="J26" s="118">
        <f t="shared" si="0"/>
        <v>87682</v>
      </c>
    </row>
    <row r="27" spans="1:10" ht="14.25" customHeight="1">
      <c r="A27" s="181"/>
      <c r="B27" s="184"/>
      <c r="C27" s="114" t="s">
        <v>176</v>
      </c>
      <c r="D27" s="187"/>
      <c r="E27" s="190"/>
      <c r="F27" s="140">
        <f>29228.57+26889.43</f>
        <v>56118</v>
      </c>
      <c r="G27" s="117"/>
      <c r="H27" s="117"/>
      <c r="I27" s="117"/>
      <c r="J27" s="118">
        <f t="shared" si="0"/>
        <v>56118</v>
      </c>
    </row>
    <row r="28" spans="1:10" ht="31.5" customHeight="1">
      <c r="A28" s="113" t="s">
        <v>168</v>
      </c>
      <c r="B28" s="114" t="s">
        <v>169</v>
      </c>
      <c r="C28" s="114" t="s">
        <v>135</v>
      </c>
      <c r="D28" s="129" t="s">
        <v>177</v>
      </c>
      <c r="E28" s="117">
        <v>50000</v>
      </c>
      <c r="F28" s="140">
        <v>20000</v>
      </c>
      <c r="G28" s="117"/>
      <c r="H28" s="117"/>
      <c r="I28" s="117"/>
      <c r="J28" s="118">
        <f t="shared" si="0"/>
        <v>20000</v>
      </c>
    </row>
    <row r="29" spans="1:10" ht="19.5" customHeight="1">
      <c r="A29" s="120" t="s">
        <v>168</v>
      </c>
      <c r="B29" s="121" t="s">
        <v>169</v>
      </c>
      <c r="C29" s="121" t="s">
        <v>147</v>
      </c>
      <c r="D29" s="122" t="s">
        <v>178</v>
      </c>
      <c r="E29" s="117">
        <v>10000</v>
      </c>
      <c r="F29" s="141">
        <v>10344</v>
      </c>
      <c r="G29" s="117"/>
      <c r="H29" s="117"/>
      <c r="I29" s="117"/>
      <c r="J29" s="118">
        <f t="shared" si="0"/>
        <v>10344</v>
      </c>
    </row>
    <row r="30" spans="1:10" ht="19.5" customHeight="1">
      <c r="A30" s="120" t="s">
        <v>168</v>
      </c>
      <c r="B30" s="121" t="s">
        <v>169</v>
      </c>
      <c r="C30" s="121" t="s">
        <v>147</v>
      </c>
      <c r="D30" s="122" t="s">
        <v>179</v>
      </c>
      <c r="E30" s="140">
        <v>7000</v>
      </c>
      <c r="F30" s="140">
        <v>7000</v>
      </c>
      <c r="G30" s="117"/>
      <c r="H30" s="117"/>
      <c r="I30" s="117"/>
      <c r="J30" s="118">
        <f t="shared" si="0"/>
        <v>7000</v>
      </c>
    </row>
    <row r="31" spans="1:10" ht="18" customHeight="1">
      <c r="A31" s="120" t="s">
        <v>168</v>
      </c>
      <c r="B31" s="121" t="s">
        <v>169</v>
      </c>
      <c r="C31" s="121" t="s">
        <v>147</v>
      </c>
      <c r="D31" s="122" t="s">
        <v>180</v>
      </c>
      <c r="E31" s="140">
        <v>6000</v>
      </c>
      <c r="F31" s="140">
        <v>6000</v>
      </c>
      <c r="G31" s="117"/>
      <c r="H31" s="117"/>
      <c r="I31" s="117"/>
      <c r="J31" s="118">
        <f t="shared" si="0"/>
        <v>6000</v>
      </c>
    </row>
    <row r="32" spans="1:10" ht="18" customHeight="1">
      <c r="A32" s="120" t="s">
        <v>168</v>
      </c>
      <c r="B32" s="121" t="s">
        <v>169</v>
      </c>
      <c r="C32" s="139" t="s">
        <v>147</v>
      </c>
      <c r="D32" s="122" t="s">
        <v>181</v>
      </c>
      <c r="E32" s="140">
        <v>11538</v>
      </c>
      <c r="F32" s="140">
        <v>11538</v>
      </c>
      <c r="G32" s="117"/>
      <c r="H32" s="117"/>
      <c r="I32" s="117"/>
      <c r="J32" s="118">
        <f t="shared" si="0"/>
        <v>11538</v>
      </c>
    </row>
    <row r="33" spans="1:10" ht="25.5" customHeight="1">
      <c r="A33" s="120" t="s">
        <v>168</v>
      </c>
      <c r="B33" s="121" t="s">
        <v>182</v>
      </c>
      <c r="C33" s="139" t="s">
        <v>135</v>
      </c>
      <c r="D33" s="122" t="s">
        <v>183</v>
      </c>
      <c r="E33" s="140">
        <v>100000</v>
      </c>
      <c r="F33" s="140">
        <v>100000</v>
      </c>
      <c r="G33" s="117"/>
      <c r="H33" s="117"/>
      <c r="I33" s="117"/>
      <c r="J33" s="118">
        <f t="shared" si="0"/>
        <v>100000</v>
      </c>
    </row>
    <row r="34" spans="1:10" ht="36" customHeight="1">
      <c r="A34" s="120" t="s">
        <v>168</v>
      </c>
      <c r="B34" s="121" t="s">
        <v>182</v>
      </c>
      <c r="C34" s="139" t="s">
        <v>184</v>
      </c>
      <c r="D34" s="122" t="s">
        <v>57</v>
      </c>
      <c r="E34" s="140">
        <v>5714</v>
      </c>
      <c r="F34" s="140">
        <v>5714</v>
      </c>
      <c r="G34" s="117"/>
      <c r="H34" s="117"/>
      <c r="I34" s="117"/>
      <c r="J34" s="118">
        <f t="shared" si="0"/>
        <v>5714</v>
      </c>
    </row>
    <row r="35" spans="1:10" ht="24" customHeight="1">
      <c r="A35" s="120" t="s">
        <v>185</v>
      </c>
      <c r="B35" s="121" t="s">
        <v>186</v>
      </c>
      <c r="C35" s="139" t="s">
        <v>135</v>
      </c>
      <c r="D35" s="122" t="s">
        <v>187</v>
      </c>
      <c r="E35" s="140">
        <v>8000</v>
      </c>
      <c r="F35" s="140">
        <v>8000</v>
      </c>
      <c r="G35" s="117"/>
      <c r="H35" s="117"/>
      <c r="I35" s="117"/>
      <c r="J35" s="118">
        <f t="shared" si="0"/>
        <v>8000</v>
      </c>
    </row>
    <row r="36" spans="1:10" ht="26.25" customHeight="1">
      <c r="A36" s="120" t="s">
        <v>185</v>
      </c>
      <c r="B36" s="121" t="s">
        <v>188</v>
      </c>
      <c r="C36" s="139" t="s">
        <v>135</v>
      </c>
      <c r="D36" s="122" t="s">
        <v>189</v>
      </c>
      <c r="E36" s="140">
        <v>10440</v>
      </c>
      <c r="F36" s="140">
        <v>10440</v>
      </c>
      <c r="G36" s="117"/>
      <c r="H36" s="117"/>
      <c r="I36" s="117"/>
      <c r="J36" s="118">
        <f t="shared" si="0"/>
        <v>10440</v>
      </c>
    </row>
    <row r="37" spans="1:10" ht="17.25" customHeight="1">
      <c r="A37" s="123" t="s">
        <v>185</v>
      </c>
      <c r="B37" s="124" t="s">
        <v>188</v>
      </c>
      <c r="C37" s="124" t="s">
        <v>135</v>
      </c>
      <c r="D37" s="142" t="s">
        <v>190</v>
      </c>
      <c r="E37" s="143">
        <v>15000</v>
      </c>
      <c r="F37" s="143">
        <f>12000-1700</f>
        <v>10300</v>
      </c>
      <c r="G37" s="126"/>
      <c r="H37" s="126"/>
      <c r="I37" s="126"/>
      <c r="J37" s="128">
        <f t="shared" si="0"/>
        <v>10300</v>
      </c>
    </row>
    <row r="38" spans="1:10" ht="24.75" customHeight="1">
      <c r="A38" s="113" t="s">
        <v>185</v>
      </c>
      <c r="B38" s="114" t="s">
        <v>188</v>
      </c>
      <c r="C38" s="114" t="s">
        <v>135</v>
      </c>
      <c r="D38" s="144" t="s">
        <v>191</v>
      </c>
      <c r="E38" s="140">
        <v>12900</v>
      </c>
      <c r="F38" s="140">
        <f>10000+1700+1200</f>
        <v>12900</v>
      </c>
      <c r="G38" s="117"/>
      <c r="H38" s="117"/>
      <c r="I38" s="117"/>
      <c r="J38" s="118">
        <f t="shared" si="0"/>
        <v>12900</v>
      </c>
    </row>
    <row r="39" spans="1:10" ht="24.75" customHeight="1">
      <c r="A39" s="123" t="s">
        <v>185</v>
      </c>
      <c r="B39" s="124" t="s">
        <v>188</v>
      </c>
      <c r="C39" s="124" t="s">
        <v>147</v>
      </c>
      <c r="D39" s="142" t="s">
        <v>192</v>
      </c>
      <c r="E39" s="143">
        <v>80000</v>
      </c>
      <c r="F39" s="143">
        <f>41803-5000</f>
        <v>36803</v>
      </c>
      <c r="G39" s="126"/>
      <c r="H39" s="126"/>
      <c r="I39" s="126">
        <v>34997</v>
      </c>
      <c r="J39" s="128">
        <f>SUM(F39:I39)</f>
        <v>71800</v>
      </c>
    </row>
    <row r="40" spans="1:10" ht="19.5" customHeight="1" thickBot="1">
      <c r="A40" s="145" t="s">
        <v>185</v>
      </c>
      <c r="B40" s="146" t="s">
        <v>188</v>
      </c>
      <c r="C40" s="146" t="s">
        <v>147</v>
      </c>
      <c r="D40" s="147" t="s">
        <v>193</v>
      </c>
      <c r="E40" s="148">
        <v>5500</v>
      </c>
      <c r="F40" s="148">
        <v>6460</v>
      </c>
      <c r="G40" s="149"/>
      <c r="H40" s="149"/>
      <c r="I40" s="149"/>
      <c r="J40" s="150">
        <f t="shared" si="0"/>
        <v>6460</v>
      </c>
    </row>
    <row r="41" spans="1:10" ht="19.5" customHeight="1" thickBot="1" thickTop="1">
      <c r="A41" s="172" t="s">
        <v>55</v>
      </c>
      <c r="B41" s="173"/>
      <c r="C41" s="173"/>
      <c r="D41" s="173"/>
      <c r="E41" s="151" t="s">
        <v>194</v>
      </c>
      <c r="F41" s="152">
        <f>SUM(F6:F40)</f>
        <v>5069767</v>
      </c>
      <c r="G41" s="153">
        <f>SUM(G6:G40)</f>
        <v>8816</v>
      </c>
      <c r="H41" s="153">
        <f>SUM(H6:H40)</f>
        <v>1276000</v>
      </c>
      <c r="I41" s="153">
        <f>SUM(I6:I40)</f>
        <v>34997</v>
      </c>
      <c r="J41" s="154">
        <f t="shared" si="0"/>
        <v>6389580</v>
      </c>
    </row>
    <row r="42" spans="1:10" ht="19.5" customHeight="1" thickTop="1">
      <c r="A42" s="155"/>
      <c r="B42" s="155"/>
      <c r="C42" s="174"/>
      <c r="D42" s="174"/>
      <c r="E42" s="156"/>
      <c r="F42" s="156"/>
      <c r="G42" s="156"/>
      <c r="H42" s="156"/>
      <c r="I42" s="156"/>
      <c r="J42" s="156"/>
    </row>
    <row r="43" spans="1:10" ht="19.5" customHeight="1">
      <c r="A43" s="155"/>
      <c r="B43" s="155"/>
      <c r="C43" s="175"/>
      <c r="D43" s="175"/>
      <c r="E43" s="156"/>
      <c r="F43" s="156"/>
      <c r="G43" s="156"/>
      <c r="H43" s="156"/>
      <c r="I43" s="156"/>
      <c r="J43" s="156"/>
    </row>
    <row r="44" spans="1:10" ht="19.5" customHeight="1">
      <c r="A44" s="155"/>
      <c r="B44" s="155"/>
      <c r="C44" s="155"/>
      <c r="D44" s="157"/>
      <c r="E44" s="156"/>
      <c r="F44" s="156"/>
      <c r="G44" s="156"/>
      <c r="H44" s="156"/>
      <c r="I44" s="156"/>
      <c r="J44" s="158"/>
    </row>
    <row r="45" spans="1:10" ht="19.5" customHeight="1">
      <c r="A45" s="155"/>
      <c r="B45" s="155"/>
      <c r="C45" s="155"/>
      <c r="D45" s="157"/>
      <c r="E45" s="156"/>
      <c r="F45" s="156"/>
      <c r="G45" s="156"/>
      <c r="H45" s="156"/>
      <c r="I45" s="159"/>
      <c r="J45" s="156"/>
    </row>
    <row r="46" spans="1:12" ht="19.5" customHeight="1">
      <c r="A46" s="155"/>
      <c r="B46" s="155"/>
      <c r="C46" s="155"/>
      <c r="D46" s="157"/>
      <c r="E46" s="156"/>
      <c r="F46" s="156"/>
      <c r="G46" s="156"/>
      <c r="H46" s="156"/>
      <c r="I46" s="159"/>
      <c r="J46" s="156"/>
      <c r="L46" s="94"/>
    </row>
    <row r="47" spans="1:10" ht="19.5" customHeight="1">
      <c r="A47" s="155"/>
      <c r="B47" s="155"/>
      <c r="C47" s="155"/>
      <c r="D47" s="157"/>
      <c r="E47" s="156"/>
      <c r="F47" s="156"/>
      <c r="G47" s="156"/>
      <c r="H47" s="156"/>
      <c r="I47" s="156"/>
      <c r="J47" s="156"/>
    </row>
    <row r="48" spans="1:10" ht="19.5" customHeight="1">
      <c r="A48" s="155"/>
      <c r="B48" s="155"/>
      <c r="C48" s="155"/>
      <c r="D48" s="157"/>
      <c r="E48" s="156"/>
      <c r="F48" s="156"/>
      <c r="G48" s="156"/>
      <c r="H48" s="156"/>
      <c r="I48" s="156"/>
      <c r="J48" s="156"/>
    </row>
    <row r="49" spans="1:10" ht="19.5" customHeight="1">
      <c r="A49" s="155"/>
      <c r="B49" s="155"/>
      <c r="C49" s="155"/>
      <c r="D49" s="157"/>
      <c r="E49" s="156"/>
      <c r="F49" s="156"/>
      <c r="G49" s="156"/>
      <c r="H49" s="156"/>
      <c r="I49" s="156"/>
      <c r="J49" s="156"/>
    </row>
    <row r="50" spans="1:10" ht="19.5" customHeight="1">
      <c r="A50" s="160"/>
      <c r="B50" s="160"/>
      <c r="C50" s="160"/>
      <c r="D50" s="157"/>
      <c r="E50" s="161"/>
      <c r="F50" s="161"/>
      <c r="G50" s="161"/>
      <c r="H50" s="161"/>
      <c r="I50" s="161"/>
      <c r="J50" s="161"/>
    </row>
    <row r="51" spans="1:10" ht="19.5" customHeight="1">
      <c r="A51" s="160"/>
      <c r="B51" s="160"/>
      <c r="C51" s="160"/>
      <c r="D51" s="157"/>
      <c r="E51" s="161"/>
      <c r="F51" s="161"/>
      <c r="G51" s="161"/>
      <c r="H51" s="161"/>
      <c r="I51" s="161"/>
      <c r="J51" s="161"/>
    </row>
    <row r="52" spans="1:10" ht="19.5" customHeight="1">
      <c r="A52" s="160"/>
      <c r="B52" s="160"/>
      <c r="C52" s="160"/>
      <c r="D52" s="157"/>
      <c r="E52" s="161"/>
      <c r="F52" s="161"/>
      <c r="G52" s="161"/>
      <c r="H52" s="161"/>
      <c r="I52" s="161"/>
      <c r="J52" s="161"/>
    </row>
    <row r="53" spans="1:10" ht="19.5" customHeight="1">
      <c r="A53" s="160"/>
      <c r="B53" s="160"/>
      <c r="C53" s="160"/>
      <c r="D53" s="157"/>
      <c r="E53" s="160"/>
      <c r="F53" s="160"/>
      <c r="G53" s="160"/>
      <c r="H53" s="160"/>
      <c r="I53" s="160"/>
      <c r="J53" s="160"/>
    </row>
    <row r="54" ht="19.5" customHeight="1">
      <c r="D54" s="162"/>
    </row>
    <row r="55" ht="19.5" customHeight="1">
      <c r="D55" s="162"/>
    </row>
    <row r="56" ht="19.5" customHeight="1">
      <c r="D56" s="162"/>
    </row>
    <row r="57" ht="19.5" customHeight="1">
      <c r="D57" s="162"/>
    </row>
    <row r="58" ht="19.5" customHeight="1">
      <c r="D58" s="162"/>
    </row>
  </sheetData>
  <mergeCells count="10">
    <mergeCell ref="A41:D41"/>
    <mergeCell ref="C42:D42"/>
    <mergeCell ref="C43:D43"/>
    <mergeCell ref="D1:F1"/>
    <mergeCell ref="F2:J2"/>
    <mergeCell ref="A3:J3"/>
    <mergeCell ref="A25:A27"/>
    <mergeCell ref="B25:B27"/>
    <mergeCell ref="D25:D27"/>
    <mergeCell ref="E25:E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4" sqref="A4:J4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33.00390625" style="0" customWidth="1"/>
    <col min="4" max="4" width="5.7109375" style="0" customWidth="1"/>
    <col min="5" max="5" width="14.7109375" style="0" customWidth="1"/>
    <col min="6" max="6" width="16.57421875" style="0" customWidth="1"/>
    <col min="7" max="7" width="14.140625" style="0" customWidth="1"/>
    <col min="8" max="8" width="14.28125" style="0" customWidth="1"/>
    <col min="9" max="9" width="15.7109375" style="0" customWidth="1"/>
    <col min="10" max="10" width="13.140625" style="0" customWidth="1"/>
  </cols>
  <sheetData>
    <row r="1" spans="3:9" ht="12.75" customHeight="1">
      <c r="C1" s="1"/>
      <c r="D1" s="2"/>
      <c r="E1" s="191" t="s">
        <v>196</v>
      </c>
      <c r="F1" s="191"/>
      <c r="G1" s="191"/>
      <c r="H1" s="191"/>
      <c r="I1" s="191"/>
    </row>
    <row r="2" spans="1:10" ht="22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1" ht="16.5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3"/>
    </row>
    <row r="4" spans="1:11" ht="15.75" customHeight="1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3"/>
    </row>
    <row r="5" ht="12.75" customHeight="1" thickBot="1">
      <c r="I5" s="1" t="s">
        <v>3</v>
      </c>
    </row>
    <row r="6" spans="1:10" ht="16.5" customHeight="1">
      <c r="A6" s="167" t="s">
        <v>4</v>
      </c>
      <c r="B6" s="169" t="s">
        <v>5</v>
      </c>
      <c r="C6" s="169" t="s">
        <v>6</v>
      </c>
      <c r="D6" s="169" t="s">
        <v>7</v>
      </c>
      <c r="E6" s="196" t="s">
        <v>8</v>
      </c>
      <c r="F6" s="198" t="s">
        <v>9</v>
      </c>
      <c r="G6" s="199"/>
      <c r="H6" s="199"/>
      <c r="I6" s="199"/>
      <c r="J6" s="200"/>
    </row>
    <row r="7" spans="1:10" s="7" customFormat="1" ht="19.5" customHeight="1">
      <c r="A7" s="168"/>
      <c r="B7" s="170"/>
      <c r="C7" s="170"/>
      <c r="D7" s="170"/>
      <c r="E7" s="197"/>
      <c r="F7" s="4" t="s">
        <v>10</v>
      </c>
      <c r="G7" s="5" t="s">
        <v>11</v>
      </c>
      <c r="H7" s="5" t="s">
        <v>12</v>
      </c>
      <c r="I7" s="5" t="s">
        <v>13</v>
      </c>
      <c r="J7" s="6" t="s">
        <v>14</v>
      </c>
    </row>
    <row r="8" spans="1:10" s="7" customFormat="1" ht="16.5" customHeight="1">
      <c r="A8" s="8" t="s">
        <v>15</v>
      </c>
      <c r="B8" s="9"/>
      <c r="C8" s="10" t="s">
        <v>16</v>
      </c>
      <c r="D8" s="11"/>
      <c r="E8" s="12">
        <f>SUM(E9:E9)</f>
        <v>706980.26</v>
      </c>
      <c r="F8" s="13">
        <f>SUM(F9:F9)</f>
        <v>706980.26</v>
      </c>
      <c r="G8" s="14">
        <f>G9</f>
        <v>8384</v>
      </c>
      <c r="H8" s="14">
        <f>H9</f>
        <v>1400</v>
      </c>
      <c r="I8" s="14">
        <f>I9</f>
        <v>693117.9</v>
      </c>
      <c r="J8" s="15">
        <f>SUM(J9:J9)</f>
        <v>4078.36</v>
      </c>
    </row>
    <row r="9" spans="1:10" s="7" customFormat="1" ht="16.5" customHeight="1">
      <c r="A9" s="16"/>
      <c r="B9" s="17" t="s">
        <v>17</v>
      </c>
      <c r="C9" s="18" t="s">
        <v>18</v>
      </c>
      <c r="D9" s="19">
        <v>2010</v>
      </c>
      <c r="E9" s="20">
        <v>706980.26</v>
      </c>
      <c r="F9" s="21">
        <f>SUM(G9:J9)</f>
        <v>706980.26</v>
      </c>
      <c r="G9" s="22">
        <v>8384</v>
      </c>
      <c r="H9" s="22">
        <v>1400</v>
      </c>
      <c r="I9" s="22">
        <v>693117.9</v>
      </c>
      <c r="J9" s="23">
        <v>4078.36</v>
      </c>
    </row>
    <row r="10" spans="1:10" ht="16.5" customHeight="1">
      <c r="A10" s="24">
        <v>750</v>
      </c>
      <c r="B10" s="25"/>
      <c r="C10" s="10" t="str">
        <f>'[1]1'!C18</f>
        <v>ADMINISTRACJA PUBLICZNA</v>
      </c>
      <c r="D10" s="11"/>
      <c r="E10" s="12">
        <f>SUM(E11:E12)</f>
        <v>85742</v>
      </c>
      <c r="F10" s="13">
        <f>SUM(F11:F12)</f>
        <v>85742</v>
      </c>
      <c r="G10" s="14">
        <f>G11+G12</f>
        <v>50410</v>
      </c>
      <c r="H10" s="14">
        <f>H11+H12</f>
        <v>8898</v>
      </c>
      <c r="I10" s="14">
        <f>I11+I12</f>
        <v>0</v>
      </c>
      <c r="J10" s="15">
        <f>SUM(J11:J12)</f>
        <v>26434</v>
      </c>
    </row>
    <row r="11" spans="1:10" ht="14.25" customHeight="1">
      <c r="A11" s="26"/>
      <c r="B11" s="27">
        <v>75011</v>
      </c>
      <c r="C11" s="18" t="s">
        <v>19</v>
      </c>
      <c r="D11" s="19">
        <v>2010</v>
      </c>
      <c r="E11" s="20">
        <v>59308</v>
      </c>
      <c r="F11" s="21">
        <f>SUM(G11:J11)</f>
        <v>59308</v>
      </c>
      <c r="G11" s="22">
        <v>50410</v>
      </c>
      <c r="H11" s="22">
        <f>7663+1235</f>
        <v>8898</v>
      </c>
      <c r="I11" s="22">
        <v>0</v>
      </c>
      <c r="J11" s="23">
        <v>0</v>
      </c>
    </row>
    <row r="12" spans="1:10" ht="16.5" customHeight="1">
      <c r="A12" s="26"/>
      <c r="B12" s="27">
        <v>75056</v>
      </c>
      <c r="C12" s="28" t="s">
        <v>20</v>
      </c>
      <c r="D12" s="19">
        <v>2010</v>
      </c>
      <c r="E12" s="20">
        <v>26434</v>
      </c>
      <c r="F12" s="21">
        <f>SUM(G12:J12)</f>
        <v>26434</v>
      </c>
      <c r="G12" s="22">
        <v>0</v>
      </c>
      <c r="H12" s="22">
        <v>0</v>
      </c>
      <c r="I12" s="22">
        <v>0</v>
      </c>
      <c r="J12" s="23">
        <v>26434</v>
      </c>
    </row>
    <row r="13" spans="1:10" ht="50.25" customHeight="1">
      <c r="A13" s="24">
        <v>751</v>
      </c>
      <c r="B13" s="25"/>
      <c r="C13" s="29" t="str">
        <f>'[1]1'!C19</f>
        <v>URZĘDY NACZELNYCH ORGANÓW WŁADZY PAŃSTWOWEJ, KONTROLI I OCHRONY PRAWA ORAZ SĄDOWNICTWA</v>
      </c>
      <c r="D13" s="30"/>
      <c r="E13" s="12">
        <f aca="true" t="shared" si="0" ref="E13:J13">E14+E15</f>
        <v>18834</v>
      </c>
      <c r="F13" s="13">
        <f t="shared" si="0"/>
        <v>18834</v>
      </c>
      <c r="G13" s="14">
        <f t="shared" si="0"/>
        <v>6862</v>
      </c>
      <c r="H13" s="14">
        <f t="shared" si="0"/>
        <v>1025.28</v>
      </c>
      <c r="I13" s="14">
        <f t="shared" si="0"/>
        <v>0</v>
      </c>
      <c r="J13" s="15">
        <f t="shared" si="0"/>
        <v>10946.72</v>
      </c>
    </row>
    <row r="14" spans="1:10" ht="15" customHeight="1">
      <c r="A14" s="26"/>
      <c r="B14" s="27">
        <v>75101</v>
      </c>
      <c r="C14" s="18" t="s">
        <v>21</v>
      </c>
      <c r="D14" s="19">
        <v>2010</v>
      </c>
      <c r="E14" s="20">
        <v>1550</v>
      </c>
      <c r="F14" s="21">
        <f>SUM(G14:J14)</f>
        <v>1550</v>
      </c>
      <c r="G14" s="22">
        <v>1319</v>
      </c>
      <c r="H14" s="22">
        <v>231</v>
      </c>
      <c r="I14" s="22">
        <v>0</v>
      </c>
      <c r="J14" s="23">
        <v>0</v>
      </c>
    </row>
    <row r="15" spans="1:10" ht="15.75" customHeight="1">
      <c r="A15" s="26"/>
      <c r="B15" s="27">
        <v>75108</v>
      </c>
      <c r="C15" s="18" t="s">
        <v>121</v>
      </c>
      <c r="D15" s="19">
        <v>2010</v>
      </c>
      <c r="E15" s="20">
        <v>17284</v>
      </c>
      <c r="F15" s="21">
        <f>SUM(G15:J15)</f>
        <v>17284</v>
      </c>
      <c r="G15" s="22">
        <v>5543</v>
      </c>
      <c r="H15" s="22">
        <v>794.28</v>
      </c>
      <c r="I15" s="22">
        <v>0</v>
      </c>
      <c r="J15" s="23">
        <v>10946.72</v>
      </c>
    </row>
    <row r="16" spans="1:10" ht="24.75" customHeight="1">
      <c r="A16" s="24">
        <v>752</v>
      </c>
      <c r="B16" s="25"/>
      <c r="C16" s="29" t="s">
        <v>22</v>
      </c>
      <c r="D16" s="30"/>
      <c r="E16" s="12">
        <f aca="true" t="shared" si="1" ref="E16:J18">SUM(E17:E17)</f>
        <v>200</v>
      </c>
      <c r="F16" s="13">
        <f t="shared" si="1"/>
        <v>200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5">
        <f t="shared" si="1"/>
        <v>200</v>
      </c>
    </row>
    <row r="17" spans="1:10" ht="16.5" customHeight="1">
      <c r="A17" s="26"/>
      <c r="B17" s="27">
        <v>75212</v>
      </c>
      <c r="C17" s="18" t="s">
        <v>23</v>
      </c>
      <c r="D17" s="19">
        <v>2010</v>
      </c>
      <c r="E17" s="20">
        <v>200</v>
      </c>
      <c r="F17" s="21">
        <f>SUM(G17:J17)</f>
        <v>200</v>
      </c>
      <c r="G17" s="22"/>
      <c r="H17" s="22"/>
      <c r="I17" s="22"/>
      <c r="J17" s="23">
        <v>200</v>
      </c>
    </row>
    <row r="18" spans="1:10" ht="24.75" customHeight="1">
      <c r="A18" s="24">
        <v>754</v>
      </c>
      <c r="B18" s="25"/>
      <c r="C18" s="29" t="str">
        <f>'[1]1'!C21</f>
        <v>BEZPIECZEŃSTWO PUBLICZNE I OCHRONA PRZECIWPOŻAROWA</v>
      </c>
      <c r="D18" s="30"/>
      <c r="E18" s="12">
        <f t="shared" si="1"/>
        <v>1000</v>
      </c>
      <c r="F18" s="13">
        <f t="shared" si="1"/>
        <v>1000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5">
        <f t="shared" si="1"/>
        <v>1000</v>
      </c>
    </row>
    <row r="19" spans="1:10" ht="15" customHeight="1">
      <c r="A19" s="26"/>
      <c r="B19" s="27">
        <v>75414</v>
      </c>
      <c r="C19" s="18" t="s">
        <v>24</v>
      </c>
      <c r="D19" s="19">
        <v>2010</v>
      </c>
      <c r="E19" s="20">
        <v>1000</v>
      </c>
      <c r="F19" s="21">
        <f>SUM(G19:J19)</f>
        <v>1000</v>
      </c>
      <c r="G19" s="22"/>
      <c r="H19" s="22"/>
      <c r="I19" s="22"/>
      <c r="J19" s="23">
        <v>1000</v>
      </c>
    </row>
    <row r="20" spans="1:16" ht="18" customHeight="1">
      <c r="A20" s="24">
        <v>852</v>
      </c>
      <c r="B20" s="25"/>
      <c r="C20" s="10" t="str">
        <f>'[1]1'!C27</f>
        <v>POMOC SPOŁECZNA</v>
      </c>
      <c r="D20" s="30"/>
      <c r="E20" s="12">
        <f aca="true" t="shared" si="2" ref="E20:J20">SUM(E21:E24)</f>
        <v>2685770</v>
      </c>
      <c r="F20" s="13">
        <f t="shared" si="2"/>
        <v>2685770</v>
      </c>
      <c r="G20" s="14">
        <f t="shared" si="2"/>
        <v>67519.54</v>
      </c>
      <c r="H20" s="14">
        <f t="shared" si="2"/>
        <v>12284.29</v>
      </c>
      <c r="I20" s="14">
        <f t="shared" si="2"/>
        <v>2605670</v>
      </c>
      <c r="J20" s="15">
        <f t="shared" si="2"/>
        <v>296.17</v>
      </c>
      <c r="K20" s="31"/>
      <c r="L20" s="31"/>
      <c r="M20" s="31"/>
      <c r="N20" s="31"/>
      <c r="O20" s="31"/>
      <c r="P20" s="32"/>
    </row>
    <row r="21" spans="1:16" s="41" customFormat="1" ht="24.75" customHeight="1">
      <c r="A21" s="33"/>
      <c r="B21" s="34">
        <v>85212</v>
      </c>
      <c r="C21" s="35" t="s">
        <v>25</v>
      </c>
      <c r="D21" s="19">
        <v>2010</v>
      </c>
      <c r="E21" s="36">
        <v>2670000</v>
      </c>
      <c r="F21" s="21">
        <f>SUM(G21:J21)</f>
        <v>2670000</v>
      </c>
      <c r="G21" s="37">
        <v>67519.54</v>
      </c>
      <c r="H21" s="37">
        <v>12284.29</v>
      </c>
      <c r="I21" s="37">
        <v>2589900</v>
      </c>
      <c r="J21" s="38">
        <v>296.17</v>
      </c>
      <c r="K21" s="39"/>
      <c r="L21" s="39"/>
      <c r="M21" s="39"/>
      <c r="N21" s="39"/>
      <c r="O21" s="39"/>
      <c r="P21" s="40"/>
    </row>
    <row r="22" spans="1:10" ht="14.25" customHeight="1">
      <c r="A22" s="81"/>
      <c r="B22" s="82" t="s">
        <v>26</v>
      </c>
      <c r="C22" s="83" t="s">
        <v>27</v>
      </c>
      <c r="D22" s="84">
        <v>2010</v>
      </c>
      <c r="E22" s="85">
        <v>6130</v>
      </c>
      <c r="F22" s="86">
        <f>SUM(G22:J22)</f>
        <v>6130</v>
      </c>
      <c r="G22" s="87"/>
      <c r="H22" s="87"/>
      <c r="I22" s="87">
        <v>6130</v>
      </c>
      <c r="J22" s="88"/>
    </row>
    <row r="23" spans="1:10" ht="15" customHeight="1">
      <c r="A23" s="81"/>
      <c r="B23" s="82" t="s">
        <v>122</v>
      </c>
      <c r="C23" s="83" t="s">
        <v>124</v>
      </c>
      <c r="D23" s="84">
        <v>2010</v>
      </c>
      <c r="E23" s="85">
        <v>2040</v>
      </c>
      <c r="F23" s="21">
        <f>SUM(G23:J23)</f>
        <v>2040</v>
      </c>
      <c r="G23" s="37">
        <v>0</v>
      </c>
      <c r="H23" s="37">
        <v>0</v>
      </c>
      <c r="I23" s="37">
        <v>2040</v>
      </c>
      <c r="J23" s="38">
        <v>0</v>
      </c>
    </row>
    <row r="24" spans="1:10" ht="15" customHeight="1" thickBot="1">
      <c r="A24" s="42"/>
      <c r="B24" s="43" t="s">
        <v>123</v>
      </c>
      <c r="C24" s="44" t="s">
        <v>18</v>
      </c>
      <c r="D24" s="45">
        <v>2010</v>
      </c>
      <c r="E24" s="46">
        <v>7600</v>
      </c>
      <c r="F24" s="21">
        <f>SUM(G24:J24)</f>
        <v>7600</v>
      </c>
      <c r="G24" s="37">
        <v>0</v>
      </c>
      <c r="H24" s="37">
        <v>0</v>
      </c>
      <c r="I24" s="37">
        <v>7600</v>
      </c>
      <c r="J24" s="38">
        <v>0</v>
      </c>
    </row>
    <row r="25" spans="1:11" ht="17.25" customHeight="1" thickBot="1">
      <c r="A25" s="194" t="s">
        <v>28</v>
      </c>
      <c r="B25" s="165"/>
      <c r="C25" s="165"/>
      <c r="D25" s="47"/>
      <c r="E25" s="89">
        <f>E10+E13+E18+E20+E16+E8</f>
        <v>3498526.26</v>
      </c>
      <c r="F25" s="90">
        <f>F10+F13+F18+F20+F16+F8</f>
        <v>3498526.26</v>
      </c>
      <c r="G25" s="48">
        <f>G10+G13+G18+G20+G8</f>
        <v>133175.53999999998</v>
      </c>
      <c r="H25" s="48">
        <f>H10+H13+H18+H20+H8</f>
        <v>23607.57</v>
      </c>
      <c r="I25" s="48">
        <f>I10+I13+I18+I20+I8</f>
        <v>3298787.9</v>
      </c>
      <c r="J25" s="49">
        <f>J10+J13+J18+J20+J16+J8</f>
        <v>42955.25</v>
      </c>
      <c r="K25" s="50"/>
    </row>
    <row r="27" spans="2:7" ht="12.75" customHeight="1">
      <c r="B27" s="51" t="s">
        <v>29</v>
      </c>
      <c r="F27" s="166"/>
      <c r="G27" s="166"/>
    </row>
    <row r="28" spans="2:7" ht="12.75">
      <c r="B28" s="51" t="s">
        <v>30</v>
      </c>
      <c r="D28" s="171">
        <v>5000</v>
      </c>
      <c r="E28" s="171"/>
      <c r="G28" s="52"/>
    </row>
    <row r="29" spans="2:5" ht="12.75">
      <c r="B29" s="51" t="s">
        <v>31</v>
      </c>
      <c r="D29" s="195">
        <v>35000</v>
      </c>
      <c r="E29" s="195"/>
    </row>
    <row r="32" ht="12.75">
      <c r="F32" s="50"/>
    </row>
  </sheetData>
  <mergeCells count="14">
    <mergeCell ref="D28:E28"/>
    <mergeCell ref="D29:E29"/>
    <mergeCell ref="E6:E7"/>
    <mergeCell ref="F6:J6"/>
    <mergeCell ref="A25:C25"/>
    <mergeCell ref="F27:G27"/>
    <mergeCell ref="A6:A7"/>
    <mergeCell ref="B6:B7"/>
    <mergeCell ref="C6:C7"/>
    <mergeCell ref="D6:D7"/>
    <mergeCell ref="E1:I1"/>
    <mergeCell ref="A2:J2"/>
    <mergeCell ref="A3:J3"/>
    <mergeCell ref="A4:J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workbookViewId="0" topLeftCell="A1">
      <selection activeCell="D3" sqref="D3"/>
    </sheetView>
  </sheetViews>
  <sheetFormatPr defaultColWidth="9.140625" defaultRowHeight="12.75"/>
  <cols>
    <col min="1" max="1" width="8.00390625" style="61" customWidth="1"/>
    <col min="2" max="2" width="67.28125" style="61" customWidth="1"/>
    <col min="3" max="3" width="16.28125" style="61" customWidth="1"/>
    <col min="4" max="16384" width="9.140625" style="61" customWidth="1"/>
  </cols>
  <sheetData>
    <row r="1" spans="1:3" ht="12.75">
      <c r="A1" s="201" t="s">
        <v>197</v>
      </c>
      <c r="B1" s="202"/>
      <c r="C1" s="203"/>
    </row>
    <row r="2" spans="2:3" ht="12.75">
      <c r="B2" s="62"/>
      <c r="C2" s="63"/>
    </row>
    <row r="3" spans="1:3" ht="26.25" customHeight="1">
      <c r="A3" s="204" t="s">
        <v>59</v>
      </c>
      <c r="B3" s="205"/>
      <c r="C3" s="206"/>
    </row>
    <row r="4" ht="9" customHeight="1"/>
    <row r="5" spans="1:3" ht="15.75">
      <c r="A5" s="207" t="s">
        <v>60</v>
      </c>
      <c r="B5" s="207"/>
      <c r="C5" s="207"/>
    </row>
    <row r="6" spans="1:3" ht="33" customHeight="1">
      <c r="A6" s="208" t="s">
        <v>61</v>
      </c>
      <c r="B6" s="208"/>
      <c r="C6" s="208"/>
    </row>
    <row r="7" ht="6.75" customHeight="1" thickBot="1"/>
    <row r="8" spans="1:3" ht="16.5" customHeight="1" thickBot="1" thickTop="1">
      <c r="A8" s="211" t="s">
        <v>62</v>
      </c>
      <c r="B8" s="212"/>
      <c r="C8" s="213"/>
    </row>
    <row r="9" spans="1:3" ht="16.5" customHeight="1" thickTop="1">
      <c r="A9" s="64"/>
      <c r="B9" s="65" t="s">
        <v>63</v>
      </c>
      <c r="C9" s="66">
        <v>-65142</v>
      </c>
    </row>
    <row r="10" spans="1:3" ht="18" customHeight="1">
      <c r="A10" s="67" t="s">
        <v>64</v>
      </c>
      <c r="B10" s="68" t="s">
        <v>65</v>
      </c>
      <c r="C10" s="69">
        <v>209102</v>
      </c>
    </row>
    <row r="11" spans="1:3" ht="16.5" customHeight="1">
      <c r="A11" s="70" t="s">
        <v>66</v>
      </c>
      <c r="B11" s="71" t="s">
        <v>67</v>
      </c>
      <c r="C11" s="72">
        <v>1705200</v>
      </c>
    </row>
    <row r="12" spans="1:3" ht="16.5" customHeight="1">
      <c r="A12" s="73"/>
      <c r="B12" s="71" t="s">
        <v>68</v>
      </c>
      <c r="C12" s="72">
        <v>63440</v>
      </c>
    </row>
    <row r="13" spans="1:3" ht="16.5" customHeight="1" thickBot="1">
      <c r="A13" s="214" t="s">
        <v>55</v>
      </c>
      <c r="B13" s="215"/>
      <c r="C13" s="74">
        <f>SUM(C9:C12)</f>
        <v>1912600</v>
      </c>
    </row>
    <row r="14" spans="1:3" ht="9.75" customHeight="1" thickBot="1" thickTop="1">
      <c r="A14" s="75"/>
      <c r="B14" s="76"/>
      <c r="C14" s="77"/>
    </row>
    <row r="15" spans="1:3" ht="16.5" customHeight="1" thickBot="1" thickTop="1">
      <c r="A15" s="216" t="s">
        <v>69</v>
      </c>
      <c r="B15" s="217"/>
      <c r="C15" s="218"/>
    </row>
    <row r="16" spans="1:3" ht="16.5" customHeight="1" thickTop="1">
      <c r="A16" s="78" t="s">
        <v>70</v>
      </c>
      <c r="B16" s="163" t="s">
        <v>71</v>
      </c>
      <c r="C16" s="66">
        <v>5300</v>
      </c>
    </row>
    <row r="17" spans="1:3" ht="16.5" customHeight="1">
      <c r="A17" s="70" t="s">
        <v>72</v>
      </c>
      <c r="B17" s="164" t="s">
        <v>73</v>
      </c>
      <c r="C17" s="72">
        <v>683000</v>
      </c>
    </row>
    <row r="18" spans="1:3" ht="16.5" customHeight="1">
      <c r="A18" s="70" t="s">
        <v>74</v>
      </c>
      <c r="B18" s="164" t="s">
        <v>75</v>
      </c>
      <c r="C18" s="72">
        <v>55300</v>
      </c>
    </row>
    <row r="19" spans="1:3" ht="16.5" customHeight="1">
      <c r="A19" s="70" t="s">
        <v>76</v>
      </c>
      <c r="B19" s="164" t="s">
        <v>77</v>
      </c>
      <c r="C19" s="72">
        <v>118000</v>
      </c>
    </row>
    <row r="20" spans="1:3" ht="16.5" customHeight="1">
      <c r="A20" s="70" t="s">
        <v>78</v>
      </c>
      <c r="B20" s="164" t="s">
        <v>79</v>
      </c>
      <c r="C20" s="72">
        <v>17200</v>
      </c>
    </row>
    <row r="21" spans="1:3" ht="16.5" customHeight="1">
      <c r="A21" s="70" t="s">
        <v>80</v>
      </c>
      <c r="B21" s="164" t="s">
        <v>81</v>
      </c>
      <c r="C21" s="72">
        <v>49600</v>
      </c>
    </row>
    <row r="22" spans="1:3" ht="16.5" customHeight="1">
      <c r="A22" s="70" t="s">
        <v>82</v>
      </c>
      <c r="B22" s="164" t="s">
        <v>83</v>
      </c>
      <c r="C22" s="72">
        <v>188300</v>
      </c>
    </row>
    <row r="23" spans="1:3" ht="16.5" customHeight="1">
      <c r="A23" s="70" t="s">
        <v>84</v>
      </c>
      <c r="B23" s="164" t="s">
        <v>85</v>
      </c>
      <c r="C23" s="72">
        <v>214000</v>
      </c>
    </row>
    <row r="24" spans="1:3" ht="16.5" customHeight="1">
      <c r="A24" s="70" t="s">
        <v>86</v>
      </c>
      <c r="B24" s="164" t="s">
        <v>87</v>
      </c>
      <c r="C24" s="72">
        <v>110000</v>
      </c>
    </row>
    <row r="25" spans="1:3" ht="16.5" customHeight="1">
      <c r="A25" s="70" t="s">
        <v>88</v>
      </c>
      <c r="B25" s="164" t="s">
        <v>89</v>
      </c>
      <c r="C25" s="72">
        <v>800</v>
      </c>
    </row>
    <row r="26" spans="1:3" ht="16.5" customHeight="1">
      <c r="A26" s="70" t="s">
        <v>90</v>
      </c>
      <c r="B26" s="164" t="s">
        <v>91</v>
      </c>
      <c r="C26" s="72">
        <v>340000</v>
      </c>
    </row>
    <row r="27" spans="1:3" ht="16.5" customHeight="1">
      <c r="A27" s="70" t="s">
        <v>92</v>
      </c>
      <c r="B27" s="164" t="s">
        <v>93</v>
      </c>
      <c r="C27" s="72">
        <v>700</v>
      </c>
    </row>
    <row r="28" spans="1:3" ht="24.75" customHeight="1">
      <c r="A28" s="70" t="s">
        <v>94</v>
      </c>
      <c r="B28" s="164" t="s">
        <v>95</v>
      </c>
      <c r="C28" s="72">
        <v>3700</v>
      </c>
    </row>
    <row r="29" spans="1:3" ht="27.75" customHeight="1">
      <c r="A29" s="70" t="s">
        <v>96</v>
      </c>
      <c r="B29" s="164" t="s">
        <v>97</v>
      </c>
      <c r="C29" s="72">
        <v>1500</v>
      </c>
    </row>
    <row r="30" spans="1:3" ht="18.75" customHeight="1">
      <c r="A30" s="70" t="s">
        <v>98</v>
      </c>
      <c r="B30" s="164" t="s">
        <v>99</v>
      </c>
      <c r="C30" s="72">
        <v>12000</v>
      </c>
    </row>
    <row r="31" spans="1:3" ht="16.5" customHeight="1">
      <c r="A31" s="70" t="s">
        <v>100</v>
      </c>
      <c r="B31" s="164" t="s">
        <v>101</v>
      </c>
      <c r="C31" s="72">
        <v>12500</v>
      </c>
    </row>
    <row r="32" spans="1:3" ht="16.5" customHeight="1">
      <c r="A32" s="70" t="s">
        <v>102</v>
      </c>
      <c r="B32" s="164" t="s">
        <v>103</v>
      </c>
      <c r="C32" s="72">
        <v>4000</v>
      </c>
    </row>
    <row r="33" spans="1:3" ht="16.5" customHeight="1">
      <c r="A33" s="70" t="s">
        <v>104</v>
      </c>
      <c r="B33" s="164" t="s">
        <v>105</v>
      </c>
      <c r="C33" s="72">
        <v>18900</v>
      </c>
    </row>
    <row r="34" spans="1:3" ht="16.5" customHeight="1">
      <c r="A34" s="70" t="s">
        <v>119</v>
      </c>
      <c r="B34" s="164" t="s">
        <v>120</v>
      </c>
      <c r="C34" s="79">
        <v>2000</v>
      </c>
    </row>
    <row r="35" spans="1:3" ht="16.5" customHeight="1">
      <c r="A35" s="70" t="s">
        <v>106</v>
      </c>
      <c r="B35" s="164" t="s">
        <v>107</v>
      </c>
      <c r="C35" s="72">
        <v>12800</v>
      </c>
    </row>
    <row r="36" spans="1:3" ht="16.5" customHeight="1">
      <c r="A36" s="70" t="s">
        <v>108</v>
      </c>
      <c r="B36" s="164" t="s">
        <v>109</v>
      </c>
      <c r="C36" s="72">
        <v>38000</v>
      </c>
    </row>
    <row r="37" spans="1:3" ht="16.5" customHeight="1">
      <c r="A37" s="70" t="s">
        <v>110</v>
      </c>
      <c r="B37" s="164" t="s">
        <v>111</v>
      </c>
      <c r="C37" s="72">
        <v>2000</v>
      </c>
    </row>
    <row r="38" spans="1:3" ht="18.75" customHeight="1">
      <c r="A38" s="70" t="s">
        <v>112</v>
      </c>
      <c r="B38" s="164" t="s">
        <v>113</v>
      </c>
      <c r="C38" s="72">
        <v>1000</v>
      </c>
    </row>
    <row r="39" spans="1:3" ht="18.75" customHeight="1">
      <c r="A39" s="70" t="s">
        <v>114</v>
      </c>
      <c r="B39" s="164" t="s">
        <v>115</v>
      </c>
      <c r="C39" s="72">
        <v>4000</v>
      </c>
    </row>
    <row r="40" spans="1:3" ht="16.5" customHeight="1">
      <c r="A40" s="73"/>
      <c r="B40" s="164" t="s">
        <v>116</v>
      </c>
      <c r="C40" s="72">
        <v>52000</v>
      </c>
    </row>
    <row r="41" spans="1:3" ht="16.5" customHeight="1">
      <c r="A41" s="73"/>
      <c r="B41" s="164" t="s">
        <v>117</v>
      </c>
      <c r="C41" s="72">
        <v>-34000</v>
      </c>
    </row>
    <row r="42" spans="1:3" ht="16.5" customHeight="1" thickBot="1">
      <c r="A42" s="214" t="s">
        <v>55</v>
      </c>
      <c r="B42" s="215"/>
      <c r="C42" s="74">
        <f>SUM(C16:C41)</f>
        <v>1912600</v>
      </c>
    </row>
    <row r="43" spans="1:3" ht="8.25" customHeight="1" thickTop="1">
      <c r="A43" s="75"/>
      <c r="B43" s="76"/>
      <c r="C43" s="77"/>
    </row>
    <row r="44" spans="1:3" ht="16.5" customHeight="1">
      <c r="A44" s="209" t="s">
        <v>118</v>
      </c>
      <c r="B44" s="210"/>
      <c r="C44" s="77"/>
    </row>
    <row r="45" spans="1:3" ht="16.5" customHeight="1">
      <c r="A45" s="210"/>
      <c r="B45" s="210"/>
      <c r="C45" s="77"/>
    </row>
    <row r="46" spans="1:3" ht="16.5" customHeight="1">
      <c r="A46" s="75"/>
      <c r="B46" s="76"/>
      <c r="C46" s="77"/>
    </row>
    <row r="47" spans="1:3" ht="16.5" customHeight="1">
      <c r="A47" s="75"/>
      <c r="B47" s="76"/>
      <c r="C47" s="77"/>
    </row>
    <row r="48" spans="1:3" ht="16.5" customHeight="1">
      <c r="A48" s="75"/>
      <c r="B48" s="76"/>
      <c r="C48" s="77"/>
    </row>
    <row r="49" spans="1:3" ht="16.5" customHeight="1">
      <c r="A49" s="75"/>
      <c r="B49" s="76"/>
      <c r="C49" s="77"/>
    </row>
    <row r="50" spans="1:3" ht="16.5" customHeight="1">
      <c r="A50" s="75"/>
      <c r="B50" s="76"/>
      <c r="C50" s="77"/>
    </row>
    <row r="51" spans="1:2" ht="16.5" customHeight="1">
      <c r="A51" s="75"/>
      <c r="B51" s="76"/>
    </row>
    <row r="52" spans="1:2" ht="16.5" customHeight="1">
      <c r="A52" s="75"/>
      <c r="B52" s="76"/>
    </row>
    <row r="53" spans="1:2" ht="16.5" customHeight="1">
      <c r="A53" s="75"/>
      <c r="B53" s="76"/>
    </row>
    <row r="54" spans="1:2" ht="16.5" customHeight="1">
      <c r="A54" s="75"/>
      <c r="B54" s="76"/>
    </row>
    <row r="55" spans="1:2" ht="16.5" customHeight="1">
      <c r="A55" s="75"/>
      <c r="B55" s="76"/>
    </row>
    <row r="56" ht="22.5" customHeight="1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  <row r="85" ht="12.75">
      <c r="A85" s="75"/>
    </row>
    <row r="86" ht="12.75">
      <c r="A86" s="75"/>
    </row>
    <row r="87" ht="12.75">
      <c r="A87" s="75"/>
    </row>
    <row r="88" ht="12.75">
      <c r="A88" s="75"/>
    </row>
    <row r="89" ht="12.75">
      <c r="A89" s="75"/>
    </row>
    <row r="90" ht="12.75">
      <c r="A90" s="75"/>
    </row>
    <row r="91" ht="12.75">
      <c r="A91" s="75"/>
    </row>
    <row r="92" ht="12.75">
      <c r="A92" s="75"/>
    </row>
    <row r="93" ht="12.75">
      <c r="A93" s="75"/>
    </row>
    <row r="94" ht="12.75">
      <c r="A94" s="75"/>
    </row>
    <row r="95" ht="12.75">
      <c r="A95" s="75"/>
    </row>
    <row r="96" ht="12.75">
      <c r="A96" s="75"/>
    </row>
    <row r="97" ht="12.75">
      <c r="A97" s="75"/>
    </row>
    <row r="98" ht="12.75">
      <c r="A98" s="75"/>
    </row>
    <row r="99" ht="12.75">
      <c r="A99" s="75"/>
    </row>
    <row r="100" ht="12.75">
      <c r="A100" s="75"/>
    </row>
    <row r="101" ht="12.75">
      <c r="A101" s="75"/>
    </row>
    <row r="102" ht="12.75">
      <c r="A102" s="75"/>
    </row>
    <row r="103" ht="12.75">
      <c r="A103" s="75"/>
    </row>
    <row r="104" ht="12.75">
      <c r="A104" s="75"/>
    </row>
    <row r="105" ht="12.75">
      <c r="A105" s="75"/>
    </row>
    <row r="106" ht="12.75">
      <c r="A106" s="75"/>
    </row>
    <row r="107" ht="12.75">
      <c r="A107" s="75"/>
    </row>
    <row r="108" ht="12.75">
      <c r="A108" s="75"/>
    </row>
    <row r="109" ht="12.75">
      <c r="A109" s="75"/>
    </row>
    <row r="110" ht="12.75">
      <c r="A110" s="75"/>
    </row>
    <row r="111" ht="12.75">
      <c r="A111" s="75"/>
    </row>
    <row r="112" ht="12.75">
      <c r="A112" s="75"/>
    </row>
    <row r="113" ht="12.75">
      <c r="A113" s="75"/>
    </row>
    <row r="114" ht="12.75">
      <c r="A114" s="75"/>
    </row>
    <row r="115" ht="12.75">
      <c r="A115" s="75"/>
    </row>
    <row r="116" ht="12.75">
      <c r="A116" s="75"/>
    </row>
    <row r="117" ht="12.75">
      <c r="A117" s="75"/>
    </row>
    <row r="118" ht="12.75">
      <c r="A118" s="75"/>
    </row>
    <row r="119" ht="12.75">
      <c r="A119" s="75"/>
    </row>
    <row r="120" ht="12.75">
      <c r="A120" s="75"/>
    </row>
    <row r="121" ht="12.75">
      <c r="A121" s="75"/>
    </row>
    <row r="122" ht="12.75">
      <c r="A122" s="75"/>
    </row>
    <row r="123" ht="12.75">
      <c r="A123" s="75"/>
    </row>
    <row r="124" ht="12.75">
      <c r="A124" s="75"/>
    </row>
    <row r="125" ht="12.75">
      <c r="A125" s="75"/>
    </row>
    <row r="126" ht="12.75">
      <c r="A126" s="75"/>
    </row>
    <row r="127" ht="12.75">
      <c r="A127" s="75"/>
    </row>
    <row r="128" ht="12.75">
      <c r="A128" s="75"/>
    </row>
    <row r="129" ht="12.75">
      <c r="A129" s="75"/>
    </row>
    <row r="130" ht="12.75">
      <c r="A130" s="75"/>
    </row>
    <row r="131" ht="12.75">
      <c r="A131" s="75"/>
    </row>
    <row r="132" ht="12.75">
      <c r="A132" s="75"/>
    </row>
    <row r="133" ht="12.75">
      <c r="A133" s="75"/>
    </row>
    <row r="134" ht="12.75">
      <c r="A134" s="75"/>
    </row>
    <row r="135" ht="12.75">
      <c r="A135" s="75"/>
    </row>
    <row r="136" ht="12.75">
      <c r="A136" s="75"/>
    </row>
    <row r="137" ht="12.75">
      <c r="A137" s="75"/>
    </row>
    <row r="138" ht="12.75">
      <c r="A138" s="75"/>
    </row>
    <row r="139" ht="12.75">
      <c r="A139" s="75"/>
    </row>
    <row r="140" ht="12.75">
      <c r="A140" s="75"/>
    </row>
    <row r="141" ht="12.75">
      <c r="A141" s="75"/>
    </row>
    <row r="142" ht="12.75">
      <c r="A142" s="75"/>
    </row>
    <row r="143" ht="12.75">
      <c r="A143" s="75"/>
    </row>
    <row r="144" ht="12.75">
      <c r="A144" s="75"/>
    </row>
    <row r="145" ht="12.75">
      <c r="A145" s="75"/>
    </row>
    <row r="146" ht="12.75">
      <c r="A146" s="75"/>
    </row>
    <row r="147" ht="12.75">
      <c r="A147" s="75"/>
    </row>
    <row r="148" ht="12.75">
      <c r="A148" s="75"/>
    </row>
    <row r="149" ht="12.75">
      <c r="A149" s="75"/>
    </row>
    <row r="150" ht="12.75">
      <c r="A150" s="75"/>
    </row>
    <row r="151" ht="12.75">
      <c r="A151" s="75"/>
    </row>
    <row r="152" ht="12.75">
      <c r="A152" s="75"/>
    </row>
    <row r="153" ht="12.75">
      <c r="A153" s="75"/>
    </row>
    <row r="154" ht="12.75">
      <c r="A154" s="75"/>
    </row>
    <row r="155" ht="12.75">
      <c r="A155" s="75"/>
    </row>
    <row r="156" ht="12.75">
      <c r="A156" s="75"/>
    </row>
    <row r="157" ht="12.75">
      <c r="A157" s="75"/>
    </row>
    <row r="158" ht="12.75">
      <c r="A158" s="75"/>
    </row>
    <row r="159" ht="12.75">
      <c r="A159" s="75"/>
    </row>
    <row r="160" ht="12.75">
      <c r="A160" s="75"/>
    </row>
    <row r="161" ht="12.75">
      <c r="A161" s="75"/>
    </row>
    <row r="162" ht="12.75">
      <c r="A162" s="75"/>
    </row>
    <row r="163" ht="12.75">
      <c r="A163" s="75"/>
    </row>
    <row r="164" ht="12.75">
      <c r="A164" s="75"/>
    </row>
    <row r="165" ht="12.75">
      <c r="A165" s="75"/>
    </row>
    <row r="166" ht="12.75">
      <c r="A166" s="75"/>
    </row>
    <row r="167" ht="12.75">
      <c r="A167" s="75"/>
    </row>
    <row r="168" ht="12.75">
      <c r="A168" s="75"/>
    </row>
    <row r="169" ht="12.75">
      <c r="A169" s="75"/>
    </row>
    <row r="170" ht="12.75">
      <c r="A170" s="75"/>
    </row>
    <row r="171" ht="12.75">
      <c r="A171" s="75"/>
    </row>
    <row r="172" ht="12.75">
      <c r="A172" s="75"/>
    </row>
    <row r="173" ht="12.75">
      <c r="A173" s="75"/>
    </row>
    <row r="174" ht="12.75">
      <c r="A174" s="75"/>
    </row>
    <row r="175" ht="12.75">
      <c r="A175" s="75"/>
    </row>
    <row r="176" ht="12.75">
      <c r="A176" s="75"/>
    </row>
    <row r="177" ht="12.75">
      <c r="A177" s="75"/>
    </row>
    <row r="178" ht="12.75">
      <c r="A178" s="75"/>
    </row>
    <row r="179" ht="12.75">
      <c r="A179" s="75"/>
    </row>
    <row r="180" ht="12.75">
      <c r="A180" s="75"/>
    </row>
    <row r="181" ht="12.75">
      <c r="A181" s="75"/>
    </row>
    <row r="182" ht="12.75">
      <c r="A182" s="75"/>
    </row>
    <row r="183" ht="12.75">
      <c r="A183" s="75"/>
    </row>
    <row r="184" ht="12.75">
      <c r="A184" s="75"/>
    </row>
    <row r="185" ht="12.75">
      <c r="A185" s="75"/>
    </row>
    <row r="186" ht="12.75">
      <c r="A186" s="75"/>
    </row>
    <row r="187" ht="12.75">
      <c r="A187" s="75"/>
    </row>
    <row r="188" ht="12.75">
      <c r="A188" s="75"/>
    </row>
    <row r="189" ht="12.75">
      <c r="A189" s="75"/>
    </row>
    <row r="190" ht="12.75">
      <c r="A190" s="75"/>
    </row>
    <row r="191" ht="12.75">
      <c r="A191" s="75"/>
    </row>
    <row r="192" ht="12.75">
      <c r="A192" s="75"/>
    </row>
    <row r="193" ht="12.75">
      <c r="A193" s="75"/>
    </row>
    <row r="194" ht="12.75">
      <c r="A194" s="75"/>
    </row>
    <row r="195" ht="12.75">
      <c r="A195" s="75"/>
    </row>
    <row r="196" ht="12.75">
      <c r="A196" s="75"/>
    </row>
    <row r="197" ht="12.75">
      <c r="A197" s="75"/>
    </row>
    <row r="198" ht="12.75">
      <c r="A198" s="75"/>
    </row>
    <row r="199" ht="12.75">
      <c r="A199" s="75"/>
    </row>
    <row r="200" ht="12.75">
      <c r="A200" s="75"/>
    </row>
  </sheetData>
  <mergeCells count="10">
    <mergeCell ref="A44:B44"/>
    <mergeCell ref="A45:B45"/>
    <mergeCell ref="A8:C8"/>
    <mergeCell ref="A13:B13"/>
    <mergeCell ref="A15:C15"/>
    <mergeCell ref="A42:B42"/>
    <mergeCell ref="A1:C1"/>
    <mergeCell ref="A3:C3"/>
    <mergeCell ref="A5:C5"/>
    <mergeCell ref="A6:C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I4" sqref="I4"/>
    </sheetView>
  </sheetViews>
  <sheetFormatPr defaultColWidth="9.140625" defaultRowHeight="12.75"/>
  <cols>
    <col min="1" max="1" width="6.28125" style="0" customWidth="1"/>
    <col min="5" max="5" width="25.574218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5:11" ht="33" customHeight="1">
      <c r="E1" s="220" t="s">
        <v>198</v>
      </c>
      <c r="F1" s="220"/>
      <c r="G1" s="220"/>
      <c r="H1" s="220"/>
      <c r="I1" s="220"/>
      <c r="J1" s="80"/>
      <c r="K1" s="80"/>
    </row>
    <row r="3" spans="1:8" ht="12.75">
      <c r="A3" s="53"/>
      <c r="E3" s="219" t="s">
        <v>32</v>
      </c>
      <c r="F3" s="219"/>
      <c r="G3" s="219"/>
      <c r="H3" s="219"/>
    </row>
    <row r="4" spans="1:8" ht="12.75">
      <c r="A4" s="53"/>
      <c r="E4" s="219" t="s">
        <v>33</v>
      </c>
      <c r="F4" s="219"/>
      <c r="G4" s="219"/>
      <c r="H4" s="219"/>
    </row>
    <row r="5" spans="1:8" ht="12.75">
      <c r="A5" s="53"/>
      <c r="E5" s="219" t="s">
        <v>34</v>
      </c>
      <c r="F5" s="219"/>
      <c r="G5" s="219"/>
      <c r="H5" s="219"/>
    </row>
    <row r="6" ht="12.75">
      <c r="A6" s="54"/>
    </row>
    <row r="7" ht="12.75">
      <c r="A7" s="54"/>
    </row>
    <row r="8" spans="1:9" ht="63" customHeight="1">
      <c r="A8" s="221" t="s">
        <v>35</v>
      </c>
      <c r="B8" s="221"/>
      <c r="C8" s="221"/>
      <c r="D8" s="221"/>
      <c r="E8" s="221"/>
      <c r="F8" s="221"/>
      <c r="G8" s="221"/>
      <c r="H8" s="221"/>
      <c r="I8" s="221"/>
    </row>
    <row r="9" spans="1:9" ht="27" customHeight="1" thickBot="1">
      <c r="A9" s="55"/>
      <c r="B9" s="55"/>
      <c r="C9" s="55"/>
      <c r="D9" s="55"/>
      <c r="E9" s="55"/>
      <c r="F9" s="55"/>
      <c r="G9" s="55"/>
      <c r="H9" s="55"/>
      <c r="I9" s="55"/>
    </row>
    <row r="10" spans="1:9" ht="54.75" customHeight="1" thickBot="1" thickTop="1">
      <c r="A10" s="56" t="s">
        <v>36</v>
      </c>
      <c r="B10" s="222" t="s">
        <v>37</v>
      </c>
      <c r="C10" s="222"/>
      <c r="D10" s="222"/>
      <c r="E10" s="222"/>
      <c r="F10" s="222" t="s">
        <v>38</v>
      </c>
      <c r="G10" s="222"/>
      <c r="H10" s="222"/>
      <c r="I10" s="223"/>
    </row>
    <row r="11" spans="1:9" ht="39.75" customHeight="1" thickTop="1">
      <c r="A11" s="57" t="s">
        <v>39</v>
      </c>
      <c r="B11" s="224" t="s">
        <v>40</v>
      </c>
      <c r="C11" s="224"/>
      <c r="D11" s="224"/>
      <c r="E11" s="224"/>
      <c r="F11" s="225">
        <f>170850+26100</f>
        <v>196950</v>
      </c>
      <c r="G11" s="225"/>
      <c r="H11" s="225"/>
      <c r="I11" s="226"/>
    </row>
    <row r="12" spans="1:9" ht="39.75" customHeight="1">
      <c r="A12" s="58" t="s">
        <v>41</v>
      </c>
      <c r="B12" s="227" t="s">
        <v>42</v>
      </c>
      <c r="C12" s="227"/>
      <c r="D12" s="227"/>
      <c r="E12" s="227"/>
      <c r="F12" s="228">
        <f>48018+19000</f>
        <v>67018</v>
      </c>
      <c r="G12" s="228"/>
      <c r="H12" s="228"/>
      <c r="I12" s="229"/>
    </row>
    <row r="13" spans="1:13" ht="39.75" customHeight="1">
      <c r="A13" s="58" t="s">
        <v>43</v>
      </c>
      <c r="B13" s="227" t="s">
        <v>44</v>
      </c>
      <c r="C13" s="227"/>
      <c r="D13" s="227"/>
      <c r="E13" s="227"/>
      <c r="F13" s="228">
        <f>5100+9950</f>
        <v>15050</v>
      </c>
      <c r="G13" s="228"/>
      <c r="H13" s="228"/>
      <c r="I13" s="229"/>
      <c r="M13" s="59"/>
    </row>
    <row r="14" spans="1:9" ht="39.75" customHeight="1">
      <c r="A14" s="58" t="s">
        <v>45</v>
      </c>
      <c r="B14" s="230" t="s">
        <v>46</v>
      </c>
      <c r="C14" s="231"/>
      <c r="D14" s="231"/>
      <c r="E14" s="232"/>
      <c r="F14" s="233">
        <v>9700</v>
      </c>
      <c r="G14" s="234"/>
      <c r="H14" s="234"/>
      <c r="I14" s="235"/>
    </row>
    <row r="15" spans="1:9" ht="39.75" customHeight="1">
      <c r="A15" s="58" t="s">
        <v>47</v>
      </c>
      <c r="B15" s="236" t="s">
        <v>48</v>
      </c>
      <c r="C15" s="236"/>
      <c r="D15" s="236"/>
      <c r="E15" s="236"/>
      <c r="F15" s="228">
        <v>4000</v>
      </c>
      <c r="G15" s="228"/>
      <c r="H15" s="228"/>
      <c r="I15" s="229"/>
    </row>
    <row r="16" spans="1:9" ht="39.75" customHeight="1">
      <c r="A16" s="58" t="s">
        <v>49</v>
      </c>
      <c r="B16" s="236" t="s">
        <v>50</v>
      </c>
      <c r="C16" s="236"/>
      <c r="D16" s="236"/>
      <c r="E16" s="236"/>
      <c r="F16" s="228">
        <v>750</v>
      </c>
      <c r="G16" s="228"/>
      <c r="H16" s="228"/>
      <c r="I16" s="229"/>
    </row>
    <row r="17" spans="1:9" ht="39.75" customHeight="1">
      <c r="A17" s="58" t="s">
        <v>51</v>
      </c>
      <c r="B17" s="236" t="s">
        <v>52</v>
      </c>
      <c r="C17" s="236"/>
      <c r="D17" s="236"/>
      <c r="E17" s="236"/>
      <c r="F17" s="228">
        <v>4920</v>
      </c>
      <c r="G17" s="228"/>
      <c r="H17" s="228"/>
      <c r="I17" s="229"/>
    </row>
    <row r="18" spans="1:9" ht="39.75" customHeight="1" thickBot="1">
      <c r="A18" s="60" t="s">
        <v>53</v>
      </c>
      <c r="B18" s="237" t="s">
        <v>54</v>
      </c>
      <c r="C18" s="237"/>
      <c r="D18" s="237"/>
      <c r="E18" s="237"/>
      <c r="F18" s="238">
        <v>4898</v>
      </c>
      <c r="G18" s="238"/>
      <c r="H18" s="238"/>
      <c r="I18" s="239"/>
    </row>
    <row r="19" spans="1:9" ht="39.75" customHeight="1" thickBot="1" thickTop="1">
      <c r="A19" s="240" t="s">
        <v>55</v>
      </c>
      <c r="B19" s="241"/>
      <c r="C19" s="241"/>
      <c r="D19" s="241"/>
      <c r="E19" s="241"/>
      <c r="F19" s="242">
        <f>SUM(F11:I18)</f>
        <v>303286</v>
      </c>
      <c r="G19" s="242"/>
      <c r="H19" s="242"/>
      <c r="I19" s="243"/>
    </row>
    <row r="20" ht="13.5" thickTop="1"/>
    <row r="21" spans="1:9" ht="75" customHeight="1" thickBot="1">
      <c r="A21" s="60" t="s">
        <v>56</v>
      </c>
      <c r="B21" s="237" t="s">
        <v>57</v>
      </c>
      <c r="C21" s="237"/>
      <c r="D21" s="237"/>
      <c r="E21" s="237"/>
      <c r="F21" s="244">
        <v>5714</v>
      </c>
      <c r="G21" s="244"/>
      <c r="H21" s="244"/>
      <c r="I21" s="245"/>
    </row>
    <row r="22" spans="1:9" ht="17.25" thickBot="1" thickTop="1">
      <c r="A22" s="240" t="s">
        <v>58</v>
      </c>
      <c r="B22" s="241"/>
      <c r="C22" s="241"/>
      <c r="D22" s="241"/>
      <c r="E22" s="241"/>
      <c r="F22" s="242">
        <f>F21+F19</f>
        <v>309000</v>
      </c>
      <c r="G22" s="242"/>
      <c r="H22" s="242"/>
      <c r="I22" s="243"/>
    </row>
    <row r="23" ht="13.5" thickTop="1"/>
  </sheetData>
  <mergeCells count="29">
    <mergeCell ref="B21:E21"/>
    <mergeCell ref="F21:I21"/>
    <mergeCell ref="A22:E22"/>
    <mergeCell ref="F22:I22"/>
    <mergeCell ref="B18:E18"/>
    <mergeCell ref="F18:I18"/>
    <mergeCell ref="A19:E19"/>
    <mergeCell ref="F19:I19"/>
    <mergeCell ref="B16:E16"/>
    <mergeCell ref="F16:I16"/>
    <mergeCell ref="B17:E17"/>
    <mergeCell ref="F17:I17"/>
    <mergeCell ref="B14:E14"/>
    <mergeCell ref="F14:I14"/>
    <mergeCell ref="B15:E15"/>
    <mergeCell ref="F15:I15"/>
    <mergeCell ref="B12:E12"/>
    <mergeCell ref="F12:I12"/>
    <mergeCell ref="B13:E13"/>
    <mergeCell ref="F13:I13"/>
    <mergeCell ref="A8:I8"/>
    <mergeCell ref="B10:E10"/>
    <mergeCell ref="F10:I10"/>
    <mergeCell ref="B11:E11"/>
    <mergeCell ref="F11:I11"/>
    <mergeCell ref="E3:H3"/>
    <mergeCell ref="E4:H4"/>
    <mergeCell ref="E5:H5"/>
    <mergeCell ref="E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2012-01-03T12:35:29Z</cp:lastPrinted>
  <dcterms:created xsi:type="dcterms:W3CDTF">2011-12-20T08:54:16Z</dcterms:created>
  <dcterms:modified xsi:type="dcterms:W3CDTF">2012-01-03T12:35:40Z</dcterms:modified>
  <cp:category/>
  <cp:version/>
  <cp:contentType/>
  <cp:contentStatus/>
</cp:coreProperties>
</file>