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acznik nr 1" sheetId="1" r:id="rId1"/>
    <sheet name="załacznik nr 2" sheetId="2" r:id="rId2"/>
    <sheet name="załącznik nr 3" sheetId="3" r:id="rId3"/>
    <sheet name="załącznik nr 4" sheetId="4" r:id="rId4"/>
  </sheets>
  <definedNames>
    <definedName name="_xlnm.Print_Titles" localSheetId="2">'załącznik nr 3'!$5:$5</definedName>
    <definedName name="_xlnm.Print_Titles" localSheetId="3">'załącznik nr 4'!$7:$8</definedName>
  </definedNames>
  <calcPr fullCalcOnLoad="1"/>
</workbook>
</file>

<file path=xl/sharedStrings.xml><?xml version="1.0" encoding="utf-8"?>
<sst xmlns="http://schemas.openxmlformats.org/spreadsheetml/2006/main" count="582" uniqueCount="250">
  <si>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</si>
  <si>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</si>
  <si>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</si>
  <si>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</si>
  <si>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</si>
  <si>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</si>
  <si>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</si>
  <si>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</si>
  <si>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0920</t>
  </si>
  <si>
    <t>Pozostałe odsetki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</si>
  <si>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</si>
  <si>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</si>
  <si>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</si>
  <si>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</si>
  <si>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70005</t>
  </si>
  <si>
    <t>Gospodarka gruntami i nieruchomościami</t>
  </si>
  <si>
    <t>0690</t>
  </si>
  <si>
    <t>Wpływy z różnych opłat</t>
  </si>
  <si>
    <t>70095</t>
  </si>
  <si>
    <t>6260</t>
  </si>
  <si>
    <t>Dotacje otrzymane z funduszy celowych na finansowanie lub dofinansowanie kosztów realizacji inwestycji i zakupów inwestycyjnych jednostek sektora finansów publicznych</t>
  </si>
  <si>
    <t>750</t>
  </si>
  <si>
    <t>Administracja publiczna</t>
  </si>
  <si>
    <t>75095</t>
  </si>
  <si>
    <t>0960</t>
  </si>
  <si>
    <t>Otrzymane spadki, zapisy i darowizny w postaci pieniężnej</t>
  </si>
  <si>
    <t>0970</t>
  </si>
  <si>
    <t>Wpływy z różnych dochodów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</si>
  <si>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</si>
  <si>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</si>
  <si>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</si>
  <si>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</si>
  <si>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</si>
  <si>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</si>
  <si>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</si>
  <si>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</si>
  <si>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0910</t>
  </si>
  <si>
    <t>Odsetki od nieterminowych wpłat z tytułu podatków i opłat</t>
  </si>
  <si>
    <t>75616</t>
  </si>
  <si>
    <t>0340</t>
  </si>
  <si>
    <t>Podatek od środków transportowych</t>
  </si>
  <si>
    <t>0370</t>
  </si>
  <si>
    <t>Opłata od posiadania psów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</si>
  <si>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</si>
  <si>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</si>
  <si>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</si>
  <si>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</si>
  <si>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</si>
  <si>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</si>
  <si>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801</t>
  </si>
  <si>
    <t>Oświata i wychowanie</t>
  </si>
  <si>
    <t>80195</t>
  </si>
  <si>
    <t>2030</t>
  </si>
  <si>
    <t>Dotacje celowe otrzymane z budżetu państwa na realizację własnych zadań bieżących gmin (związków gmin)</t>
  </si>
  <si>
    <t>852</t>
  </si>
  <si>
    <t>Pomoc społeczna</t>
  </si>
  <si>
    <t>85214</t>
  </si>
  <si>
    <t>Zasiłki i pomoc w naturze oraz składki na ubezpieczenia emerytalne i rentowe</t>
  </si>
  <si>
    <t>85216</t>
  </si>
  <si>
    <t>Zasiłki stałe</t>
  </si>
  <si>
    <t>85295</t>
  </si>
  <si>
    <t>854</t>
  </si>
  <si>
    <t>Edukacyjna opieka wychowawcza</t>
  </si>
  <si>
    <t>85415</t>
  </si>
  <si>
    <t>Pomoc materialna dla uczniów</t>
  </si>
  <si>
    <t>Załącznik Nr 1 do Uchwały Rady Gminy Chojnów</t>
  </si>
  <si>
    <t>DOCHODY</t>
  </si>
  <si>
    <t>Zmniejszenia</t>
  </si>
  <si>
    <t>Zwiększenia</t>
  </si>
  <si>
    <t>Razem</t>
  </si>
  <si>
    <t>Wpływy z podatku rolnego, podatku leśnego, podatku od spadków i darowizn, podatku od czynności cywilnoprawnych oraz podatków i opłat lokalnych od osób fizycznych</t>
  </si>
  <si>
    <t>01008</t>
  </si>
  <si>
    <t>Melioracje wodne</t>
  </si>
  <si>
    <t>4210</t>
  </si>
  <si>
    <t>Zakup materiałów i wyposażenia</t>
  </si>
  <si>
    <t>4300</t>
  </si>
  <si>
    <t>Zakup usług pozostałych</t>
  </si>
  <si>
    <t>01078</t>
  </si>
  <si>
    <t>Usuwanie skutków klęsk żywiołowych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</si>
  <si>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</si>
  <si>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</si>
  <si>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</si>
  <si>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</si>
  <si>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</si>
  <si>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</si>
  <si>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4430</t>
  </si>
  <si>
    <t>Różne opłaty i składki</t>
  </si>
  <si>
    <t>600</t>
  </si>
  <si>
    <t>60016</t>
  </si>
  <si>
    <t>Drogi publiczne gminne</t>
  </si>
  <si>
    <t>6050</t>
  </si>
  <si>
    <t>Wydatki inwestycyjne jednostek budżetowych</t>
  </si>
  <si>
    <t>6057</t>
  </si>
  <si>
    <t>6059</t>
  </si>
  <si>
    <t>4270</t>
  </si>
  <si>
    <t>Zakup usług remontowych</t>
  </si>
  <si>
    <t>75023</t>
  </si>
  <si>
    <t>Urzędy gmin (miast i miast na prawach powiatu)</t>
  </si>
  <si>
    <t>4260</t>
  </si>
  <si>
    <t>Zakup energii</t>
  </si>
  <si>
    <t>4530</t>
  </si>
  <si>
    <t>Podatek od towarów i usług (VAT).</t>
  </si>
  <si>
    <t>4100</t>
  </si>
  <si>
    <t>Wynagrodzenia agencyjno-prowizyjne</t>
  </si>
  <si>
    <t>75097</t>
  </si>
  <si>
    <t>Gospodarstwa pomocnicze</t>
  </si>
  <si>
    <t>4580</t>
  </si>
  <si>
    <t>4590</t>
  </si>
  <si>
    <t>Kary i odszkodowania wypłacane na rzecz osób fizycznych</t>
  </si>
  <si>
    <t>4610</t>
  </si>
  <si>
    <t>Koszty postępowania sądowego i prokuratorskiego</t>
  </si>
  <si>
    <t>3030</t>
  </si>
  <si>
    <t xml:space="preserve">Różne wydatki na rzecz osób fizycznych </t>
  </si>
  <si>
    <t>4170</t>
  </si>
  <si>
    <t>Wynagrodzenia bezosobowe</t>
  </si>
  <si>
    <t>4410</t>
  </si>
  <si>
    <t>Podróże służbowe krajowe</t>
  </si>
  <si>
    <t>4750</t>
  </si>
  <si>
    <t>Zakup akcesoriów komputerowych, w tym programów i licencji</t>
  </si>
  <si>
    <t>754</t>
  </si>
  <si>
    <t>75412</t>
  </si>
  <si>
    <t>Ochotnicze straże pożarne</t>
  </si>
  <si>
    <t>4280</t>
  </si>
  <si>
    <t>Zakup usług zdrowotnych</t>
  </si>
  <si>
    <t>80101</t>
  </si>
  <si>
    <t>Szkoły podstawowe</t>
  </si>
  <si>
    <t>4040</t>
  </si>
  <si>
    <t>Dodatkowe wynagrodzenie roczne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</si>
  <si>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</si>
  <si>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</si>
  <si>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</si>
  <si>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</si>
  <si>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</si>
  <si>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</si>
  <si>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80103</t>
  </si>
  <si>
    <t>Oddziały przedszkolne w szkołach podstawowych</t>
  </si>
  <si>
    <t>80104</t>
  </si>
  <si>
    <t xml:space="preserve">Przedszkola </t>
  </si>
  <si>
    <t>3110</t>
  </si>
  <si>
    <t>Świadczenia społeczne</t>
  </si>
  <si>
    <t>85219</t>
  </si>
  <si>
    <t>Ośrodki pomocy społecznej</t>
  </si>
  <si>
    <t>4700</t>
  </si>
  <si>
    <t xml:space="preserve">Szkolenia pracowników niebędących członkami korpusu służby cywilnej </t>
  </si>
  <si>
    <t>3260</t>
  </si>
  <si>
    <t>Inne formy pomocy dla uczniów</t>
  </si>
  <si>
    <t>926</t>
  </si>
  <si>
    <t>92695</t>
  </si>
  <si>
    <t>Załącznik Nr 2 do Uchwały Rady Gminy Chojnów</t>
  </si>
  <si>
    <t>WYDATKI</t>
  </si>
  <si>
    <t>Kultura fizyczna i sport</t>
  </si>
  <si>
    <t>Bezpieczeństwo publiczne i ochrona przeciwpożarowa</t>
  </si>
  <si>
    <t>Transport i łączność</t>
  </si>
  <si>
    <t>Załącznik Nr 6 do Uchwały Rady Gminy w Chojnowie                        Nr XLIII/257/2009 z dnia 18 grudnia 2009r.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</si>
  <si>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</si>
  <si>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</si>
  <si>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</si>
  <si>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</si>
  <si>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</si>
  <si>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</si>
  <si>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</si>
  <si>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</si>
  <si>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</si>
  <si>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01010</t>
  </si>
  <si>
    <t>Wodociąg Goliszów.</t>
  </si>
  <si>
    <t>Budowa kanalizacji sanitarnej  dla wsi Rokitki Etap II,</t>
  </si>
  <si>
    <t>Budowa sieci wodno - kanalizacyjnej dla wsi Pawlikowice etap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</si>
  <si>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</si>
  <si>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</si>
  <si>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</si>
  <si>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</si>
  <si>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</si>
  <si>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</si>
  <si>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</si>
  <si>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</si>
  <si>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Remont dróg gminnych w miejscowości Osetnica oraz w miejscowości Jaroszówka</t>
  </si>
  <si>
    <t>Remont drogi gminnej w miejscowości Okmiany</t>
  </si>
  <si>
    <t>Adaptacja budynku biblioteki gminnej na mieszkania</t>
  </si>
  <si>
    <t>6060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</si>
  <si>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</si>
  <si>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</si>
  <si>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</si>
  <si>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</si>
  <si>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</si>
  <si>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Modernizacja Remizy OSP w Niedżwiedzicach</t>
  </si>
  <si>
    <t>Zakup gruntów przyległych do Remizy OSP w Krzywej</t>
  </si>
  <si>
    <t>Wykonanie tablicy pamiątkowej dla projektu pn.: "Budowa sali sportowej przy Szkole Podstawowej w  Krzywej 52"</t>
  </si>
  <si>
    <t>Zakup pieca CO do Szkoły Podstawowej w Okmianach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</si>
  <si>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</si>
  <si>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</si>
  <si>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</si>
  <si>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</si>
  <si>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</si>
  <si>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</si>
  <si>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</si>
  <si>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</si>
  <si>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</si>
  <si>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</si>
  <si>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</si>
  <si>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</si>
  <si>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</si>
  <si>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</si>
  <si>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</si>
  <si>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92116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</si>
  <si>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</si>
  <si>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</si>
  <si>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</si>
  <si>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</si>
  <si>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</si>
  <si>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</si>
  <si>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</si>
  <si>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</si>
  <si>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</si>
  <si>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</si>
  <si>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</si>
  <si>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</si>
  <si>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</si>
  <si>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</si>
  <si>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RAZEM</t>
  </si>
  <si>
    <t>*</t>
  </si>
  <si>
    <t>Przychody z zaciągniętych pożyczek i kredytów na rynku krajowym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</si>
  <si>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</si>
  <si>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</si>
  <si>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</si>
  <si>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</si>
  <si>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</si>
  <si>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</si>
  <si>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</si>
  <si>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</si>
  <si>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</si>
  <si>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UE</t>
  </si>
  <si>
    <t>Kredyty,  pożyczki</t>
  </si>
  <si>
    <t>KANALIZACJA I WODOCIĄGI</t>
  </si>
  <si>
    <t>Wykonanie projekt przyłącza energetycznego oczyszczalni ścieków w Zamienicach</t>
  </si>
  <si>
    <t>x</t>
  </si>
  <si>
    <t>Budowa oczyszczalni ścieków we wsi Zamienice etap V</t>
  </si>
  <si>
    <t>Budowa SUW w miejscowości Okmiany</t>
  </si>
  <si>
    <t>DROGI</t>
  </si>
  <si>
    <t xml:space="preserve">Remont drogi gminnej w Niedźwiedzicach </t>
  </si>
  <si>
    <t>Wykonanie drogi gminnej w miejscowości Gołocin</t>
  </si>
  <si>
    <t>BUDOWNICTWO</t>
  </si>
  <si>
    <t>INFRASTRUKTURA WIEJSKA</t>
  </si>
  <si>
    <t>3240</t>
  </si>
  <si>
    <t>Stypendia dla uczniów</t>
  </si>
  <si>
    <t xml:space="preserve">Budowa sieci kanalizacji sanitarnej dla wsi Zamienice etap I </t>
  </si>
  <si>
    <t>Budowa sieci kanalizacji sanitarnej dla wsi Zamienice kolonia i Rokitki kolonia Brzozy</t>
  </si>
  <si>
    <t>Załącznik nr 15 do Uchwały Nr XLIII/257/2009</t>
  </si>
  <si>
    <t>Nr LVIII/319/2010 z dnia  27 października 2010 r.</t>
  </si>
  <si>
    <t>Załącznik Nr 3 do Uchwały Rady Gminy Chojnów Nr LVIII/319/2010                                                 z dnia  27 października 2010r.</t>
  </si>
  <si>
    <t>Załącznik Nr 4 do Uchwały Rady Gminy Chojnów                                                          Nr LVIII/319/2010 z dnia 27 października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</si>
</sst>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?,??0.00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8"/>
      <color indexed="8"/>
      <name val="Arial CE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4"/>
      <name val="Arial"/>
      <family val="0"/>
    </font>
    <font>
      <b/>
      <sz val="10"/>
      <name val="Arial CE"/>
      <family val="2"/>
    </font>
    <font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67">
    <xf numFmtId="0" fontId="1" fillId="0" borderId="0" xfId="0" applyNumberFormat="1" applyFill="1" applyBorder="1" applyAlignment="1" applyProtection="1">
      <alignment horizontal="left"/>
      <protection locked="0"/>
    </xf>
    <xf numFmtId="43" fontId="12" fillId="0" borderId="1" xfId="15" applyFont="1" applyBorder="1" applyAlignment="1">
      <alignment horizontal="center" vertical="center"/>
    </xf>
    <xf numFmtId="43" fontId="12" fillId="0" borderId="2" xfId="15" applyFont="1" applyBorder="1" applyAlignment="1">
      <alignment horizontal="center" vertical="center"/>
    </xf>
    <xf numFmtId="43" fontId="12" fillId="0" borderId="2" xfId="15" applyFont="1" applyBorder="1" applyAlignment="1">
      <alignment vertical="center"/>
    </xf>
    <xf numFmtId="43" fontId="12" fillId="0" borderId="3" xfId="15" applyFont="1" applyBorder="1" applyAlignment="1">
      <alignment horizontal="center" vertical="center"/>
    </xf>
    <xf numFmtId="49" fontId="5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9" fontId="5" fillId="2" borderId="5" xfId="0" applyFont="1" applyBorder="1" applyAlignment="1">
      <alignment horizontal="center" vertical="center" wrapText="1"/>
    </xf>
    <xf numFmtId="43" fontId="5" fillId="2" borderId="5" xfId="0" applyNumberFormat="1" applyBorder="1" applyAlignment="1">
      <alignment vertical="center" wrapText="1"/>
    </xf>
    <xf numFmtId="43" fontId="5" fillId="2" borderId="6" xfId="0" applyNumberFormat="1" applyBorder="1" applyAlignment="1">
      <alignment vertical="center" wrapText="1"/>
    </xf>
    <xf numFmtId="49" fontId="4" fillId="3" borderId="4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3" fontId="6" fillId="4" borderId="5" xfId="0" applyNumberFormat="1" applyBorder="1" applyAlignment="1">
      <alignment vertical="center" wrapText="1"/>
    </xf>
    <xf numFmtId="43" fontId="6" fillId="4" borderId="6" xfId="0" applyNumberFormat="1" applyBorder="1" applyAlignment="1">
      <alignment vertical="center" wrapText="1"/>
    </xf>
    <xf numFmtId="49" fontId="4" fillId="3" borderId="5" xfId="0" applyFont="1" applyBorder="1" applyAlignment="1">
      <alignment horizontal="center" vertical="center" wrapText="1"/>
    </xf>
    <xf numFmtId="43" fontId="6" fillId="3" borderId="5" xfId="0" applyNumberFormat="1" applyBorder="1" applyAlignment="1">
      <alignment vertical="center" wrapText="1"/>
    </xf>
    <xf numFmtId="43" fontId="6" fillId="3" borderId="6" xfId="0" applyNumberFormat="1" applyBorder="1" applyAlignment="1">
      <alignment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3" fontId="6" fillId="3" borderId="8" xfId="0" applyNumberFormat="1" applyBorder="1" applyAlignment="1">
      <alignment vertical="center" wrapText="1"/>
    </xf>
    <xf numFmtId="43" fontId="6" fillId="3" borderId="9" xfId="0" applyNumberFormat="1" applyBorder="1" applyAlignment="1">
      <alignment vertical="center" wrapText="1"/>
    </xf>
    <xf numFmtId="49" fontId="2" fillId="3" borderId="10" xfId="0" applyBorder="1" applyAlignment="1">
      <alignment vertical="center" wrapText="1"/>
    </xf>
    <xf numFmtId="49" fontId="2" fillId="3" borderId="11" xfId="0" applyBorder="1" applyAlignment="1">
      <alignment vertical="center" wrapText="1"/>
    </xf>
    <xf numFmtId="49" fontId="2" fillId="3" borderId="12" xfId="0" applyBorder="1" applyAlignment="1">
      <alignment vertical="center" wrapText="1"/>
    </xf>
    <xf numFmtId="49" fontId="2" fillId="3" borderId="0" xfId="0" applyBorder="1" applyAlignment="1">
      <alignment vertical="center" wrapText="1"/>
    </xf>
    <xf numFmtId="43" fontId="7" fillId="3" borderId="13" xfId="15" applyNumberFormat="1" applyFont="1" applyBorder="1" applyAlignment="1">
      <alignment horizontal="center" vertical="center" wrapText="1"/>
    </xf>
    <xf numFmtId="43" fontId="7" fillId="3" borderId="13" xfId="0" applyNumberFormat="1" applyBorder="1" applyAlignment="1">
      <alignment vertical="center" wrapText="1"/>
    </xf>
    <xf numFmtId="43" fontId="7" fillId="3" borderId="14" xfId="0" applyNumberFormat="1" applyBorder="1" applyAlignment="1">
      <alignment vertical="center" wrapText="1"/>
    </xf>
    <xf numFmtId="49" fontId="5" fillId="2" borderId="5" xfId="0" applyBorder="1" applyAlignment="1">
      <alignment horizontal="justify" vertical="center" wrapText="1"/>
    </xf>
    <xf numFmtId="49" fontId="6" fillId="4" borderId="5" xfId="0" applyBorder="1" applyAlignment="1">
      <alignment horizontal="justify" vertical="center" wrapText="1"/>
    </xf>
    <xf numFmtId="49" fontId="6" fillId="3" borderId="5" xfId="0" applyBorder="1" applyAlignment="1">
      <alignment horizontal="justify" vertical="center" wrapText="1"/>
    </xf>
    <xf numFmtId="49" fontId="6" fillId="3" borderId="8" xfId="0" applyBorder="1" applyAlignment="1">
      <alignment horizontal="justify" vertical="center" wrapText="1"/>
    </xf>
    <xf numFmtId="49" fontId="6" fillId="4" borderId="5" xfId="0" applyFont="1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4" fillId="5" borderId="5" xfId="0" applyNumberFormat="1" applyFont="1" applyFill="1" applyBorder="1" applyAlignment="1" applyProtection="1">
      <alignment horizontal="justify" vertical="center" wrapText="1"/>
      <protection/>
    </xf>
    <xf numFmtId="49" fontId="7" fillId="3" borderId="0" xfId="0" applyBorder="1" applyAlignment="1">
      <alignment vertical="center" wrapText="1"/>
    </xf>
    <xf numFmtId="49" fontId="4" fillId="2" borderId="4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3" fontId="4" fillId="2" borderId="5" xfId="0" applyNumberFormat="1" applyBorder="1" applyAlignment="1">
      <alignment vertical="center" wrapText="1"/>
    </xf>
    <xf numFmtId="43" fontId="4" fillId="2" borderId="6" xfId="0" applyNumberFormat="1" applyBorder="1" applyAlignment="1">
      <alignment vertical="center" wrapText="1"/>
    </xf>
    <xf numFmtId="49" fontId="8" fillId="3" borderId="4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9" fontId="4" fillId="3" borderId="4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3" fontId="14" fillId="3" borderId="13" xfId="0" applyNumberFormat="1" applyBorder="1" applyAlignment="1">
      <alignment vertical="center" wrapText="1"/>
    </xf>
    <xf numFmtId="43" fontId="14" fillId="3" borderId="14" xfId="0" applyNumberFormat="1" applyBorder="1" applyAlignment="1">
      <alignment vertical="center" wrapText="1"/>
    </xf>
    <xf numFmtId="43" fontId="1" fillId="0" borderId="0" xfId="0" applyNumberFormat="1" applyFill="1" applyBorder="1" applyAlignment="1" applyProtection="1">
      <alignment horizontal="left"/>
      <protection locked="0"/>
    </xf>
    <xf numFmtId="0" fontId="10" fillId="0" borderId="0" xfId="0" applyFill="1" applyAlignment="1">
      <alignment/>
    </xf>
    <xf numFmtId="164" fontId="1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justify" vertical="center" wrapText="1"/>
    </xf>
    <xf numFmtId="164" fontId="13" fillId="0" borderId="19" xfId="15" applyNumberFormat="1" applyFont="1" applyFill="1" applyBorder="1" applyAlignment="1">
      <alignment vertical="center"/>
    </xf>
    <xf numFmtId="164" fontId="19" fillId="0" borderId="20" xfId="15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vertical="center" wrapText="1"/>
    </xf>
    <xf numFmtId="164" fontId="13" fillId="0" borderId="22" xfId="15" applyNumberFormat="1" applyFont="1" applyFill="1" applyBorder="1" applyAlignment="1">
      <alignment vertical="center"/>
    </xf>
    <xf numFmtId="164" fontId="19" fillId="0" borderId="23" xfId="15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164" fontId="13" fillId="0" borderId="25" xfId="15" applyNumberFormat="1" applyFont="1" applyFill="1" applyBorder="1" applyAlignment="1">
      <alignment horizontal="center" vertical="center"/>
    </xf>
    <xf numFmtId="164" fontId="13" fillId="0" borderId="26" xfId="15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justify" vertical="center" wrapText="1"/>
    </xf>
    <xf numFmtId="164" fontId="13" fillId="0" borderId="26" xfId="15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justify" vertical="center" wrapText="1"/>
    </xf>
    <xf numFmtId="49" fontId="19" fillId="0" borderId="25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justify" vertical="center" wrapText="1"/>
    </xf>
    <xf numFmtId="49" fontId="21" fillId="0" borderId="26" xfId="0" applyNumberFormat="1" applyFont="1" applyFill="1" applyBorder="1" applyAlignment="1">
      <alignment horizontal="justify" vertical="center" wrapText="1"/>
    </xf>
    <xf numFmtId="164" fontId="19" fillId="0" borderId="30" xfId="15" applyNumberFormat="1" applyFont="1" applyFill="1" applyBorder="1" applyAlignment="1">
      <alignment vertical="center"/>
    </xf>
    <xf numFmtId="49" fontId="21" fillId="0" borderId="25" xfId="0" applyNumberFormat="1" applyFont="1" applyFill="1" applyBorder="1" applyAlignment="1">
      <alignment horizontal="justify" vertical="center" wrapText="1"/>
    </xf>
    <xf numFmtId="49" fontId="21" fillId="0" borderId="28" xfId="0" applyNumberFormat="1" applyFont="1" applyFill="1" applyBorder="1" applyAlignment="1">
      <alignment horizontal="justify" vertical="center" wrapText="1"/>
    </xf>
    <xf numFmtId="49" fontId="19" fillId="0" borderId="22" xfId="15" applyNumberFormat="1" applyFont="1" applyFill="1" applyBorder="1" applyAlignment="1">
      <alignment horizontal="center" vertical="center"/>
    </xf>
    <xf numFmtId="49" fontId="21" fillId="0" borderId="26" xfId="15" applyNumberFormat="1" applyFont="1" applyFill="1" applyBorder="1" applyAlignment="1">
      <alignment horizontal="justify" vertical="center" wrapText="1"/>
    </xf>
    <xf numFmtId="49" fontId="21" fillId="0" borderId="25" xfId="15" applyNumberFormat="1" applyFont="1" applyFill="1" applyBorder="1" applyAlignment="1">
      <alignment horizontal="justify" vertical="center" wrapText="1"/>
    </xf>
    <xf numFmtId="164" fontId="13" fillId="0" borderId="22" xfId="15" applyNumberFormat="1" applyFont="1" applyFill="1" applyBorder="1" applyAlignment="1">
      <alignment horizontal="center" vertical="center"/>
    </xf>
    <xf numFmtId="164" fontId="13" fillId="0" borderId="25" xfId="15" applyNumberFormat="1" applyFont="1" applyFill="1" applyBorder="1" applyAlignment="1">
      <alignment vertical="center"/>
    </xf>
    <xf numFmtId="49" fontId="19" fillId="0" borderId="26" xfId="15" applyNumberFormat="1" applyFont="1" applyFill="1" applyBorder="1" applyAlignment="1">
      <alignment horizontal="center" vertical="center"/>
    </xf>
    <xf numFmtId="49" fontId="19" fillId="0" borderId="21" xfId="15" applyNumberFormat="1" applyFont="1" applyFill="1" applyBorder="1" applyAlignment="1">
      <alignment horizontal="center" vertical="center"/>
    </xf>
    <xf numFmtId="49" fontId="21" fillId="0" borderId="22" xfId="15" applyNumberFormat="1" applyFont="1" applyFill="1" applyBorder="1" applyAlignment="1">
      <alignment horizontal="justify" vertical="center" wrapText="1"/>
    </xf>
    <xf numFmtId="49" fontId="19" fillId="0" borderId="25" xfId="15" applyNumberFormat="1" applyFont="1" applyFill="1" applyBorder="1" applyAlignment="1">
      <alignment horizontal="center" vertical="center"/>
    </xf>
    <xf numFmtId="164" fontId="19" fillId="0" borderId="31" xfId="15" applyNumberFormat="1" applyFont="1" applyFill="1" applyBorder="1" applyAlignment="1">
      <alignment vertical="center"/>
    </xf>
    <xf numFmtId="164" fontId="13" fillId="0" borderId="28" xfId="15" applyNumberFormat="1" applyFont="1" applyFill="1" applyBorder="1" applyAlignment="1">
      <alignment vertical="center"/>
    </xf>
    <xf numFmtId="164" fontId="19" fillId="0" borderId="32" xfId="15" applyNumberFormat="1" applyFont="1" applyFill="1" applyBorder="1" applyAlignment="1">
      <alignment vertical="center"/>
    </xf>
    <xf numFmtId="164" fontId="17" fillId="0" borderId="16" xfId="15" applyNumberFormat="1" applyFont="1" applyFill="1" applyBorder="1" applyAlignment="1">
      <alignment horizontal="center" vertical="center"/>
    </xf>
    <xf numFmtId="164" fontId="17" fillId="0" borderId="16" xfId="15" applyNumberFormat="1" applyFont="1" applyFill="1" applyBorder="1" applyAlignment="1">
      <alignment vertical="center"/>
    </xf>
    <xf numFmtId="164" fontId="19" fillId="0" borderId="17" xfId="15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164" fontId="20" fillId="0" borderId="0" xfId="15" applyNumberFormat="1" applyFont="1" applyFill="1" applyAlignment="1">
      <alignment vertical="center"/>
    </xf>
    <xf numFmtId="164" fontId="13" fillId="0" borderId="0" xfId="15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0" fillId="0" borderId="0" xfId="0" applyFill="1" applyAlignment="1">
      <alignment wrapText="1"/>
    </xf>
    <xf numFmtId="49" fontId="19" fillId="0" borderId="33" xfId="15" applyNumberFormat="1" applyFont="1" applyFill="1" applyBorder="1" applyAlignment="1">
      <alignment horizontal="center" vertical="center"/>
    </xf>
    <xf numFmtId="164" fontId="13" fillId="0" borderId="33" xfId="15" applyNumberFormat="1" applyFont="1" applyFill="1" applyBorder="1" applyAlignment="1">
      <alignment horizontal="center" vertical="center"/>
    </xf>
    <xf numFmtId="164" fontId="13" fillId="0" borderId="33" xfId="15" applyNumberFormat="1" applyFont="1" applyFill="1" applyBorder="1" applyAlignment="1">
      <alignment vertical="center"/>
    </xf>
    <xf numFmtId="164" fontId="19" fillId="0" borderId="34" xfId="15" applyNumberFormat="1" applyFont="1" applyFill="1" applyBorder="1" applyAlignment="1">
      <alignment vertical="center"/>
    </xf>
    <xf numFmtId="49" fontId="0" fillId="3" borderId="0" xfId="0" applyBorder="1" applyAlignment="1">
      <alignment vertical="center" wrapText="1"/>
    </xf>
    <xf numFmtId="49" fontId="11" fillId="5" borderId="35" xfId="15" applyNumberFormat="1" applyFont="1" applyFill="1" applyBorder="1" applyAlignment="1">
      <alignment horizontal="center" vertical="center"/>
    </xf>
    <xf numFmtId="43" fontId="13" fillId="5" borderId="36" xfId="15" applyNumberFormat="1" applyFont="1" applyFill="1" applyBorder="1" applyAlignment="1">
      <alignment vertical="center"/>
    </xf>
    <xf numFmtId="43" fontId="13" fillId="5" borderId="37" xfId="15" applyNumberFormat="1" applyFont="1" applyFill="1" applyBorder="1" applyAlignment="1">
      <alignment vertical="center"/>
    </xf>
    <xf numFmtId="43" fontId="10" fillId="0" borderId="0" xfId="15" applyFill="1" applyBorder="1" applyAlignment="1">
      <alignment/>
    </xf>
    <xf numFmtId="43" fontId="11" fillId="5" borderId="38" xfId="15" applyFont="1" applyFill="1" applyBorder="1" applyAlignment="1">
      <alignment vertical="center"/>
    </xf>
    <xf numFmtId="43" fontId="11" fillId="5" borderId="39" xfId="15" applyNumberFormat="1" applyFont="1" applyFill="1" applyBorder="1" applyAlignment="1">
      <alignment vertical="center"/>
    </xf>
    <xf numFmtId="43" fontId="17" fillId="5" borderId="40" xfId="15" applyNumberFormat="1" applyFont="1" applyFill="1" applyBorder="1" applyAlignment="1">
      <alignment vertical="center"/>
    </xf>
    <xf numFmtId="165" fontId="17" fillId="5" borderId="41" xfId="15" applyNumberFormat="1" applyFont="1" applyFill="1" applyBorder="1" applyAlignment="1">
      <alignment vertical="center"/>
    </xf>
    <xf numFmtId="43" fontId="11" fillId="0" borderId="0" xfId="15" applyFont="1" applyFill="1" applyAlignment="1">
      <alignment vertical="center" wrapText="1"/>
    </xf>
    <xf numFmtId="43" fontId="24" fillId="0" borderId="0" xfId="15" applyFont="1" applyFill="1" applyAlignment="1">
      <alignment/>
    </xf>
    <xf numFmtId="43" fontId="11" fillId="0" borderId="0" xfId="15" applyFont="1" applyFill="1" applyAlignment="1">
      <alignment/>
    </xf>
    <xf numFmtId="43" fontId="25" fillId="0" borderId="0" xfId="15" applyFont="1" applyFill="1" applyAlignment="1">
      <alignment/>
    </xf>
    <xf numFmtId="43" fontId="10" fillId="0" borderId="0" xfId="15" applyFill="1" applyAlignment="1">
      <alignment/>
    </xf>
    <xf numFmtId="43" fontId="26" fillId="0" borderId="0" xfId="15" applyFont="1" applyFill="1" applyAlignment="1">
      <alignment/>
    </xf>
    <xf numFmtId="43" fontId="21" fillId="0" borderId="33" xfId="15" applyFont="1" applyFill="1" applyBorder="1" applyAlignment="1">
      <alignment horizontal="center" vertical="center" wrapText="1"/>
    </xf>
    <xf numFmtId="43" fontId="25" fillId="0" borderId="33" xfId="15" applyFont="1" applyFill="1" applyBorder="1" applyAlignment="1">
      <alignment horizontal="center" vertical="center" wrapText="1"/>
    </xf>
    <xf numFmtId="43" fontId="21" fillId="0" borderId="34" xfId="15" applyFont="1" applyFill="1" applyBorder="1" applyAlignment="1">
      <alignment horizontal="center" vertical="center" wrapText="1"/>
    </xf>
    <xf numFmtId="49" fontId="10" fillId="0" borderId="19" xfId="15" applyNumberFormat="1" applyFont="1" applyFill="1" applyBorder="1" applyAlignment="1">
      <alignment horizontal="justify" vertical="center" wrapText="1"/>
    </xf>
    <xf numFmtId="164" fontId="10" fillId="0" borderId="19" xfId="15" applyNumberFormat="1" applyFill="1" applyBorder="1" applyAlignment="1">
      <alignment horizontal="center" vertical="center"/>
    </xf>
    <xf numFmtId="164" fontId="10" fillId="0" borderId="20" xfId="15" applyNumberFormat="1" applyFill="1" applyBorder="1" applyAlignment="1">
      <alignment horizontal="center" vertical="center"/>
    </xf>
    <xf numFmtId="49" fontId="10" fillId="0" borderId="28" xfId="15" applyNumberFormat="1" applyFont="1" applyFill="1" applyBorder="1" applyAlignment="1">
      <alignment horizontal="justify" vertical="center" wrapText="1"/>
    </xf>
    <xf numFmtId="164" fontId="10" fillId="0" borderId="25" xfId="15" applyNumberFormat="1" applyFill="1" applyBorder="1" applyAlignment="1">
      <alignment horizontal="center" vertical="center"/>
    </xf>
    <xf numFmtId="164" fontId="10" fillId="0" borderId="31" xfId="15" applyNumberFormat="1" applyFill="1" applyBorder="1" applyAlignment="1">
      <alignment horizontal="center" vertical="center"/>
    </xf>
    <xf numFmtId="49" fontId="10" fillId="0" borderId="22" xfId="15" applyNumberFormat="1" applyFont="1" applyFill="1" applyBorder="1" applyAlignment="1">
      <alignment horizontal="justify" vertical="center" wrapText="1"/>
    </xf>
    <xf numFmtId="49" fontId="10" fillId="0" borderId="26" xfId="15" applyNumberFormat="1" applyFont="1" applyFill="1" applyBorder="1" applyAlignment="1">
      <alignment horizontal="justify" vertical="center" wrapText="1"/>
    </xf>
    <xf numFmtId="49" fontId="10" fillId="0" borderId="33" xfId="15" applyNumberFormat="1" applyFont="1" applyFill="1" applyBorder="1" applyAlignment="1">
      <alignment horizontal="justify" vertical="center" wrapText="1"/>
    </xf>
    <xf numFmtId="164" fontId="10" fillId="0" borderId="33" xfId="15" applyNumberFormat="1" applyFill="1" applyBorder="1" applyAlignment="1">
      <alignment horizontal="center" vertical="center"/>
    </xf>
    <xf numFmtId="164" fontId="10" fillId="0" borderId="34" xfId="15" applyNumberFormat="1" applyFill="1" applyBorder="1" applyAlignment="1">
      <alignment horizontal="center" vertical="center"/>
    </xf>
    <xf numFmtId="43" fontId="11" fillId="0" borderId="15" xfId="15" applyFont="1" applyFill="1" applyBorder="1" applyAlignment="1">
      <alignment horizontal="center" vertical="center"/>
    </xf>
    <xf numFmtId="43" fontId="28" fillId="0" borderId="16" xfId="15" applyFont="1" applyFill="1" applyBorder="1" applyAlignment="1">
      <alignment horizontal="center" vertical="center" wrapText="1"/>
    </xf>
    <xf numFmtId="164" fontId="11" fillId="0" borderId="16" xfId="15" applyNumberFormat="1" applyFont="1" applyFill="1" applyBorder="1" applyAlignment="1">
      <alignment horizontal="center" vertical="center"/>
    </xf>
    <xf numFmtId="164" fontId="11" fillId="0" borderId="17" xfId="15" applyNumberFormat="1" applyFont="1" applyFill="1" applyBorder="1" applyAlignment="1">
      <alignment horizontal="center" vertical="center"/>
    </xf>
    <xf numFmtId="49" fontId="11" fillId="0" borderId="42" xfId="15" applyNumberFormat="1" applyFont="1" applyFill="1" applyBorder="1" applyAlignment="1">
      <alignment horizontal="center" vertical="center"/>
    </xf>
    <xf numFmtId="164" fontId="10" fillId="0" borderId="19" xfId="15" applyNumberFormat="1" applyFont="1" applyFill="1" applyBorder="1" applyAlignment="1">
      <alignment horizontal="center" vertical="center"/>
    </xf>
    <xf numFmtId="49" fontId="29" fillId="0" borderId="22" xfId="15" applyNumberFormat="1" applyFont="1" applyFill="1" applyBorder="1" applyAlignment="1">
      <alignment horizontal="justify" vertical="center" wrapText="1"/>
    </xf>
    <xf numFmtId="164" fontId="10" fillId="0" borderId="22" xfId="15" applyNumberFormat="1" applyFont="1" applyFill="1" applyBorder="1" applyAlignment="1">
      <alignment horizontal="center" vertical="center"/>
    </xf>
    <xf numFmtId="164" fontId="10" fillId="0" borderId="22" xfId="15" applyNumberFormat="1" applyFill="1" applyBorder="1" applyAlignment="1">
      <alignment horizontal="center" vertical="center"/>
    </xf>
    <xf numFmtId="164" fontId="10" fillId="0" borderId="25" xfId="15" applyNumberFormat="1" applyFont="1" applyFill="1" applyBorder="1" applyAlignment="1">
      <alignment horizontal="center" vertical="center"/>
    </xf>
    <xf numFmtId="49" fontId="29" fillId="0" borderId="28" xfId="15" applyNumberFormat="1" applyFont="1" applyFill="1" applyBorder="1" applyAlignment="1">
      <alignment horizontal="justify" vertical="center" wrapText="1"/>
    </xf>
    <xf numFmtId="164" fontId="10" fillId="0" borderId="28" xfId="15" applyNumberFormat="1" applyFill="1" applyBorder="1" applyAlignment="1">
      <alignment horizontal="center" vertical="center"/>
    </xf>
    <xf numFmtId="49" fontId="11" fillId="0" borderId="43" xfId="15" applyNumberFormat="1" applyFont="1" applyFill="1" applyBorder="1" applyAlignment="1">
      <alignment horizontal="center" vertical="center"/>
    </xf>
    <xf numFmtId="49" fontId="29" fillId="0" borderId="33" xfId="15" applyNumberFormat="1" applyFont="1" applyFill="1" applyBorder="1" applyAlignment="1">
      <alignment horizontal="justify" vertical="center" wrapText="1"/>
    </xf>
    <xf numFmtId="164" fontId="10" fillId="0" borderId="33" xfId="15" applyNumberFormat="1" applyFont="1" applyFill="1" applyBorder="1" applyAlignment="1">
      <alignment horizontal="center" vertical="center"/>
    </xf>
    <xf numFmtId="43" fontId="11" fillId="0" borderId="16" xfId="15" applyFont="1" applyFill="1" applyBorder="1" applyAlignment="1">
      <alignment horizontal="center" vertical="center"/>
    </xf>
    <xf numFmtId="164" fontId="11" fillId="0" borderId="16" xfId="15" applyNumberFormat="1" applyFont="1" applyFill="1" applyBorder="1" applyAlignment="1">
      <alignment horizontal="center" vertical="center"/>
    </xf>
    <xf numFmtId="164" fontId="11" fillId="0" borderId="17" xfId="15" applyNumberFormat="1" applyFont="1" applyFill="1" applyBorder="1" applyAlignment="1">
      <alignment horizontal="center" vertical="center"/>
    </xf>
    <xf numFmtId="43" fontId="11" fillId="0" borderId="44" xfId="15" applyFont="1" applyFill="1" applyBorder="1" applyAlignment="1">
      <alignment horizontal="center" vertical="center"/>
    </xf>
    <xf numFmtId="164" fontId="11" fillId="0" borderId="44" xfId="15" applyNumberFormat="1" applyFont="1" applyFill="1" applyBorder="1" applyAlignment="1">
      <alignment horizontal="center" vertical="center"/>
    </xf>
    <xf numFmtId="49" fontId="10" fillId="0" borderId="22" xfId="15" applyNumberFormat="1" applyFont="1" applyFill="1" applyBorder="1" applyAlignment="1">
      <alignment horizontal="justify" vertical="center" wrapText="1"/>
    </xf>
    <xf numFmtId="164" fontId="10" fillId="0" borderId="19" xfId="15" applyNumberFormat="1" applyFont="1" applyFill="1" applyBorder="1" applyAlignment="1">
      <alignment horizontal="center" vertical="center"/>
    </xf>
    <xf numFmtId="164" fontId="10" fillId="0" borderId="45" xfId="15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vertical="center" wrapText="1"/>
    </xf>
    <xf numFmtId="164" fontId="10" fillId="0" borderId="26" xfId="15" applyNumberFormat="1" applyFont="1" applyFill="1" applyBorder="1" applyAlignment="1">
      <alignment horizontal="center" vertical="center"/>
    </xf>
    <xf numFmtId="164" fontId="10" fillId="0" borderId="23" xfId="15" applyNumberFormat="1" applyFont="1" applyFill="1" applyBorder="1" applyAlignment="1">
      <alignment horizontal="center" vertical="center"/>
    </xf>
    <xf numFmtId="164" fontId="10" fillId="0" borderId="22" xfId="15" applyNumberFormat="1" applyFont="1" applyFill="1" applyBorder="1" applyAlignment="1">
      <alignment horizontal="center" vertical="center"/>
    </xf>
    <xf numFmtId="43" fontId="11" fillId="0" borderId="16" xfId="15" applyFont="1" applyFill="1" applyBorder="1" applyAlignment="1">
      <alignment horizontal="center" vertical="center" wrapText="1"/>
    </xf>
    <xf numFmtId="43" fontId="11" fillId="0" borderId="44" xfId="15" applyFont="1" applyFill="1" applyBorder="1" applyAlignment="1">
      <alignment horizontal="center" vertical="center" wrapText="1"/>
    </xf>
    <xf numFmtId="43" fontId="10" fillId="0" borderId="19" xfId="15" applyFont="1" applyFill="1" applyBorder="1" applyAlignment="1">
      <alignment horizontal="center" vertical="center"/>
    </xf>
    <xf numFmtId="164" fontId="10" fillId="0" borderId="45" xfId="15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justify" vertical="center" wrapText="1"/>
    </xf>
    <xf numFmtId="164" fontId="10" fillId="0" borderId="26" xfId="15" applyNumberFormat="1" applyFont="1" applyFill="1" applyBorder="1" applyAlignment="1">
      <alignment horizontal="center" vertical="center"/>
    </xf>
    <xf numFmtId="43" fontId="10" fillId="0" borderId="26" xfId="15" applyFont="1" applyFill="1" applyBorder="1" applyAlignment="1">
      <alignment horizontal="center" vertical="center"/>
    </xf>
    <xf numFmtId="164" fontId="10" fillId="0" borderId="23" xfId="15" applyNumberFormat="1" applyFont="1" applyFill="1" applyBorder="1" applyAlignment="1">
      <alignment horizontal="center" vertical="center"/>
    </xf>
    <xf numFmtId="43" fontId="10" fillId="0" borderId="22" xfId="15" applyFont="1" applyFill="1" applyBorder="1" applyAlignment="1">
      <alignment horizontal="center" vertical="center"/>
    </xf>
    <xf numFmtId="49" fontId="29" fillId="0" borderId="46" xfId="15" applyNumberFormat="1" applyFont="1" applyFill="1" applyBorder="1" applyAlignment="1">
      <alignment horizontal="justify" vertical="center" wrapText="1"/>
    </xf>
    <xf numFmtId="164" fontId="10" fillId="0" borderId="46" xfId="15" applyNumberFormat="1" applyFont="1" applyFill="1" applyBorder="1" applyAlignment="1">
      <alignment horizontal="center" vertical="center"/>
    </xf>
    <xf numFmtId="164" fontId="10" fillId="0" borderId="32" xfId="15" applyNumberFormat="1" applyFont="1" applyFill="1" applyBorder="1" applyAlignment="1">
      <alignment horizontal="center" vertical="center"/>
    </xf>
    <xf numFmtId="164" fontId="10" fillId="0" borderId="34" xfId="15" applyNumberFormat="1" applyFont="1" applyFill="1" applyBorder="1" applyAlignment="1">
      <alignment horizontal="center" vertical="center"/>
    </xf>
    <xf numFmtId="49" fontId="29" fillId="0" borderId="19" xfId="15" applyNumberFormat="1" applyFont="1" applyFill="1" applyBorder="1" applyAlignment="1">
      <alignment horizontal="justify" vertical="center" wrapText="1"/>
    </xf>
    <xf numFmtId="164" fontId="10" fillId="0" borderId="20" xfId="15" applyNumberFormat="1" applyFont="1" applyFill="1" applyBorder="1" applyAlignment="1">
      <alignment horizontal="center" vertical="center"/>
    </xf>
    <xf numFmtId="164" fontId="13" fillId="0" borderId="46" xfId="15" applyNumberFormat="1" applyFont="1" applyFill="1" applyBorder="1" applyAlignment="1">
      <alignment vertical="center"/>
    </xf>
    <xf numFmtId="164" fontId="10" fillId="0" borderId="46" xfId="15" applyNumberFormat="1" applyFont="1" applyFill="1" applyBorder="1" applyAlignment="1">
      <alignment horizontal="center" vertical="center"/>
    </xf>
    <xf numFmtId="164" fontId="10" fillId="0" borderId="47" xfId="15" applyNumberFormat="1" applyFont="1" applyFill="1" applyBorder="1" applyAlignment="1">
      <alignment horizontal="center" vertical="center"/>
    </xf>
    <xf numFmtId="49" fontId="29" fillId="0" borderId="26" xfId="15" applyNumberFormat="1" applyFont="1" applyFill="1" applyBorder="1" applyAlignment="1">
      <alignment horizontal="justify" vertical="center" wrapText="1"/>
    </xf>
    <xf numFmtId="164" fontId="10" fillId="0" borderId="30" xfId="15" applyNumberFormat="1" applyFont="1" applyFill="1" applyBorder="1" applyAlignment="1">
      <alignment horizontal="center" vertical="center"/>
    </xf>
    <xf numFmtId="164" fontId="10" fillId="0" borderId="28" xfId="15" applyNumberFormat="1" applyFont="1" applyFill="1" applyBorder="1" applyAlignment="1">
      <alignment horizontal="center" vertical="center"/>
    </xf>
    <xf numFmtId="164" fontId="10" fillId="0" borderId="32" xfId="15" applyNumberFormat="1" applyFont="1" applyFill="1" applyBorder="1" applyAlignment="1">
      <alignment horizontal="center" vertical="center"/>
    </xf>
    <xf numFmtId="49" fontId="10" fillId="0" borderId="46" xfId="15" applyNumberFormat="1" applyFont="1" applyFill="1" applyBorder="1" applyAlignment="1">
      <alignment horizontal="justify" vertical="center" wrapText="1"/>
    </xf>
    <xf numFmtId="43" fontId="10" fillId="0" borderId="0" xfId="15" applyFill="1" applyAlignment="1">
      <alignment wrapText="1"/>
    </xf>
    <xf numFmtId="164" fontId="10" fillId="0" borderId="0" xfId="15" applyNumberFormat="1" applyFill="1" applyAlignment="1">
      <alignment/>
    </xf>
    <xf numFmtId="43" fontId="11" fillId="0" borderId="48" xfId="15" applyFont="1" applyFill="1" applyBorder="1" applyAlignment="1">
      <alignment horizontal="center" vertical="center"/>
    </xf>
    <xf numFmtId="43" fontId="11" fillId="0" borderId="49" xfId="15" applyFont="1" applyFill="1" applyBorder="1" applyAlignment="1">
      <alignment horizontal="center" vertical="center"/>
    </xf>
    <xf numFmtId="43" fontId="7" fillId="3" borderId="50" xfId="15" applyFont="1" applyBorder="1" applyAlignment="1">
      <alignment horizontal="center" vertical="center" wrapText="1"/>
    </xf>
    <xf numFmtId="43" fontId="7" fillId="3" borderId="13" xfId="15" applyFont="1" applyBorder="1" applyAlignment="1">
      <alignment horizontal="center" vertical="center" wrapText="1"/>
    </xf>
    <xf numFmtId="49" fontId="0" fillId="3" borderId="0" xfId="0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2" fillId="5" borderId="51" xfId="15" applyNumberFormat="1" applyFont="1" applyFill="1" applyBorder="1" applyAlignment="1">
      <alignment horizontal="justify" vertical="center" wrapText="1"/>
    </xf>
    <xf numFmtId="49" fontId="22" fillId="5" borderId="52" xfId="15" applyNumberFormat="1" applyFont="1" applyFill="1" applyBorder="1" applyAlignment="1">
      <alignment horizontal="justify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11" fillId="0" borderId="53" xfId="15" applyFont="1" applyFill="1" applyBorder="1" applyAlignment="1">
      <alignment horizontal="center" vertical="center"/>
    </xf>
    <xf numFmtId="43" fontId="11" fillId="0" borderId="54" xfId="15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/>
    </xf>
    <xf numFmtId="49" fontId="21" fillId="0" borderId="25" xfId="15" applyNumberFormat="1" applyFont="1" applyFill="1" applyBorder="1" applyAlignment="1">
      <alignment horizontal="justify" vertical="center" wrapText="1"/>
    </xf>
    <xf numFmtId="49" fontId="21" fillId="0" borderId="28" xfId="15" applyNumberFormat="1" applyFont="1" applyFill="1" applyBorder="1" applyAlignment="1">
      <alignment horizontal="justify" vertical="center" wrapText="1"/>
    </xf>
    <xf numFmtId="49" fontId="21" fillId="0" borderId="46" xfId="15" applyNumberFormat="1" applyFont="1" applyFill="1" applyBorder="1" applyAlignment="1">
      <alignment horizontal="justify" vertical="center" wrapText="1"/>
    </xf>
    <xf numFmtId="164" fontId="13" fillId="0" borderId="25" xfId="15" applyNumberFormat="1" applyFont="1" applyFill="1" applyBorder="1" applyAlignment="1">
      <alignment horizontal="center" vertical="center"/>
    </xf>
    <xf numFmtId="164" fontId="13" fillId="0" borderId="28" xfId="15" applyNumberFormat="1" applyFont="1" applyFill="1" applyBorder="1" applyAlignment="1">
      <alignment horizontal="center" vertical="center"/>
    </xf>
    <xf numFmtId="164" fontId="13" fillId="0" borderId="46" xfId="15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justify" vertical="center" wrapText="1"/>
    </xf>
    <xf numFmtId="49" fontId="21" fillId="0" borderId="28" xfId="0" applyNumberFormat="1" applyFont="1" applyFill="1" applyBorder="1" applyAlignment="1">
      <alignment horizontal="justify" vertical="center" wrapText="1"/>
    </xf>
    <xf numFmtId="49" fontId="21" fillId="0" borderId="26" xfId="0" applyNumberFormat="1" applyFont="1" applyFill="1" applyBorder="1" applyAlignment="1">
      <alignment horizontal="justify" vertical="center" wrapText="1"/>
    </xf>
    <xf numFmtId="164" fontId="13" fillId="0" borderId="26" xfId="15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3" fontId="11" fillId="0" borderId="0" xfId="15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49" fontId="19" fillId="0" borderId="25" xfId="0" applyNumberFormat="1" applyFont="1" applyFill="1" applyBorder="1" applyAlignment="1">
      <alignment horizontal="justify" vertical="center" wrapText="1"/>
    </xf>
    <xf numFmtId="49" fontId="19" fillId="0" borderId="28" xfId="0" applyNumberFormat="1" applyFont="1" applyFill="1" applyBorder="1" applyAlignment="1">
      <alignment horizontal="justify" vertical="center" wrapText="1"/>
    </xf>
    <xf numFmtId="49" fontId="19" fillId="0" borderId="26" xfId="0" applyNumberFormat="1" applyFont="1" applyFill="1" applyBorder="1" applyAlignment="1">
      <alignment horizontal="justify" vertical="center" wrapText="1"/>
    </xf>
    <xf numFmtId="43" fontId="9" fillId="0" borderId="15" xfId="15" applyFont="1" applyFill="1" applyBorder="1" applyAlignment="1">
      <alignment horizontal="center" vertical="center"/>
    </xf>
    <xf numFmtId="43" fontId="9" fillId="0" borderId="16" xfId="15" applyFont="1" applyFill="1" applyBorder="1" applyAlignment="1">
      <alignment horizontal="center" vertical="center"/>
    </xf>
    <xf numFmtId="43" fontId="9" fillId="0" borderId="17" xfId="15" applyFont="1" applyFill="1" applyBorder="1" applyAlignment="1">
      <alignment horizontal="center" vertical="center"/>
    </xf>
    <xf numFmtId="49" fontId="11" fillId="0" borderId="42" xfId="15" applyNumberFormat="1" applyFont="1" applyFill="1" applyBorder="1" applyAlignment="1">
      <alignment horizontal="center" vertical="center"/>
    </xf>
    <xf numFmtId="49" fontId="11" fillId="0" borderId="43" xfId="15" applyNumberFormat="1" applyFont="1" applyFill="1" applyBorder="1" applyAlignment="1">
      <alignment horizontal="center" vertical="center"/>
    </xf>
    <xf numFmtId="49" fontId="11" fillId="0" borderId="27" xfId="15" applyNumberFormat="1" applyFont="1" applyFill="1" applyBorder="1" applyAlignment="1">
      <alignment horizontal="center" vertical="center"/>
    </xf>
    <xf numFmtId="0" fontId="10" fillId="0" borderId="43" xfId="0" applyNumberFormat="1" applyFill="1" applyBorder="1" applyAlignment="1" applyProtection="1">
      <alignment horizontal="left"/>
      <protection locked="0"/>
    </xf>
    <xf numFmtId="43" fontId="9" fillId="0" borderId="55" xfId="15" applyFont="1" applyFill="1" applyBorder="1" applyAlignment="1">
      <alignment horizontal="center" vertical="center" wrapText="1"/>
    </xf>
    <xf numFmtId="43" fontId="9" fillId="0" borderId="56" xfId="15" applyFont="1" applyFill="1" applyBorder="1" applyAlignment="1">
      <alignment horizontal="center" vertical="center" wrapText="1"/>
    </xf>
    <xf numFmtId="43" fontId="9" fillId="0" borderId="57" xfId="15" applyFont="1" applyFill="1" applyBorder="1" applyAlignment="1">
      <alignment horizontal="center" vertical="center" wrapText="1"/>
    </xf>
    <xf numFmtId="49" fontId="11" fillId="0" borderId="55" xfId="15" applyNumberFormat="1" applyFont="1" applyFill="1" applyBorder="1" applyAlignment="1">
      <alignment horizontal="center" vertical="center"/>
    </xf>
    <xf numFmtId="49" fontId="11" fillId="0" borderId="58" xfId="15" applyNumberFormat="1" applyFont="1" applyFill="1" applyBorder="1" applyAlignment="1">
      <alignment horizontal="center" vertical="center"/>
    </xf>
    <xf numFmtId="49" fontId="11" fillId="0" borderId="59" xfId="15" applyNumberFormat="1" applyFont="1" applyFill="1" applyBorder="1" applyAlignment="1">
      <alignment horizontal="center" vertical="center"/>
    </xf>
    <xf numFmtId="43" fontId="11" fillId="0" borderId="0" xfId="15" applyFont="1" applyFill="1" applyAlignment="1">
      <alignment horizontal="center" vertical="center" wrapText="1"/>
    </xf>
    <xf numFmtId="43" fontId="9" fillId="0" borderId="0" xfId="15" applyFont="1" applyFill="1" applyAlignment="1">
      <alignment horizontal="center" wrapText="1"/>
    </xf>
    <xf numFmtId="43" fontId="27" fillId="0" borderId="42" xfId="15" applyFont="1" applyFill="1" applyBorder="1" applyAlignment="1">
      <alignment horizontal="center" vertical="center" wrapText="1"/>
    </xf>
    <xf numFmtId="43" fontId="27" fillId="0" borderId="43" xfId="15" applyFont="1" applyFill="1" applyBorder="1" applyAlignment="1">
      <alignment horizontal="center" vertical="center" wrapText="1"/>
    </xf>
    <xf numFmtId="43" fontId="21" fillId="0" borderId="19" xfId="15" applyFont="1" applyFill="1" applyBorder="1" applyAlignment="1">
      <alignment horizontal="center" vertical="center" wrapText="1"/>
    </xf>
    <xf numFmtId="43" fontId="21" fillId="0" borderId="33" xfId="15" applyFont="1" applyFill="1" applyBorder="1" applyAlignment="1">
      <alignment horizontal="center" vertical="center" wrapText="1"/>
    </xf>
    <xf numFmtId="43" fontId="21" fillId="0" borderId="20" xfId="15" applyFont="1" applyFill="1" applyBorder="1" applyAlignment="1">
      <alignment horizontal="center" vertical="center"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7272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0">
      <selection activeCell="E8" sqref="E8"/>
    </sheetView>
  </sheetViews>
  <sheetFormatPr defaultColWidth="9.33203125" defaultRowHeight="19.5" customHeight="1"/>
  <cols>
    <col min="1" max="1" width="5.16015625" style="0" customWidth="1"/>
    <col min="2" max="2" width="9" style="0" customWidth="1"/>
    <col min="3" max="3" width="9.16015625" style="0" customWidth="1"/>
    <col min="4" max="4" width="54.5" style="0" customWidth="1"/>
    <col min="5" max="5" width="18.5" style="0" customWidth="1"/>
    <col min="6" max="6" width="17.33203125" style="0" customWidth="1"/>
    <col min="7" max="7" width="38.16015625" style="0" customWidth="1"/>
    <col min="8" max="8" width="16.5" style="0" customWidth="1"/>
  </cols>
  <sheetData>
    <row r="1" spans="1:6" ht="19.5" customHeight="1">
      <c r="A1" s="216" t="s">
        <v>65</v>
      </c>
      <c r="B1" s="216"/>
      <c r="C1" s="216"/>
      <c r="D1" s="216"/>
      <c r="E1" s="216"/>
      <c r="F1" s="217"/>
    </row>
    <row r="2" spans="1:6" ht="19.5" customHeight="1" thickBot="1">
      <c r="A2" s="218" t="s">
        <v>247</v>
      </c>
      <c r="B2" s="219"/>
      <c r="C2" s="219"/>
      <c r="D2" s="219"/>
      <c r="E2" s="219"/>
      <c r="F2" s="220"/>
    </row>
    <row r="3" spans="1:6" ht="19.5" customHeight="1" thickBot="1" thickTop="1">
      <c r="A3" s="221" t="s">
        <v>66</v>
      </c>
      <c r="B3" s="222"/>
      <c r="C3" s="222"/>
      <c r="D3" s="222"/>
      <c r="E3" s="201"/>
      <c r="F3" s="202"/>
    </row>
    <row r="4" spans="1:6" ht="19.5" customHeight="1" thickTop="1">
      <c r="A4" s="1" t="s">
        <v>0</v>
      </c>
      <c r="B4" s="2" t="s">
        <v>1</v>
      </c>
      <c r="C4" s="3" t="s">
        <v>2</v>
      </c>
      <c r="D4" s="2" t="s">
        <v>3</v>
      </c>
      <c r="E4" s="2" t="s">
        <v>67</v>
      </c>
      <c r="F4" s="4" t="s">
        <v>68</v>
      </c>
    </row>
    <row r="5" spans="1:8" ht="19.5" customHeight="1">
      <c r="A5" s="5" t="s">
        <v>4</v>
      </c>
      <c r="B5" s="6"/>
      <c r="C5" s="7"/>
      <c r="D5" s="29" t="s">
        <v>5</v>
      </c>
      <c r="E5" s="8">
        <f>E6</f>
        <v>0</v>
      </c>
      <c r="F5" s="9">
        <f>F6</f>
        <v>371218.58</v>
      </c>
      <c r="G5" s="213"/>
      <c r="H5" s="213"/>
    </row>
    <row r="6" spans="1:8" ht="19.5" customHeight="1">
      <c r="A6" s="10"/>
      <c r="B6" s="11" t="s">
        <v>6</v>
      </c>
      <c r="C6" s="12"/>
      <c r="D6" s="30" t="s">
        <v>7</v>
      </c>
      <c r="E6" s="13">
        <f>SUM(E7:E8)</f>
        <v>0</v>
      </c>
      <c r="F6" s="14">
        <f>SUM(F7:F8)</f>
        <v>371218.58</v>
      </c>
      <c r="G6" s="213"/>
      <c r="H6" s="213"/>
    </row>
    <row r="7" spans="1:8" ht="19.5" customHeight="1">
      <c r="A7" s="10"/>
      <c r="B7" s="15"/>
      <c r="C7" s="15" t="s">
        <v>8</v>
      </c>
      <c r="D7" s="31" t="s">
        <v>9</v>
      </c>
      <c r="E7" s="16">
        <v>0</v>
      </c>
      <c r="F7" s="17">
        <v>240</v>
      </c>
      <c r="G7" s="213"/>
      <c r="H7" s="213"/>
    </row>
    <row r="8" spans="1:8" ht="39.75" customHeight="1">
      <c r="A8" s="10"/>
      <c r="B8" s="15"/>
      <c r="C8" s="15" t="s">
        <v>10</v>
      </c>
      <c r="D8" s="31" t="s">
        <v>11</v>
      </c>
      <c r="E8" s="16">
        <v>0</v>
      </c>
      <c r="F8" s="17">
        <v>370978.58</v>
      </c>
      <c r="G8" s="213"/>
      <c r="H8" s="213"/>
    </row>
    <row r="9" spans="1:8" ht="19.5" customHeight="1">
      <c r="A9" s="5" t="s">
        <v>12</v>
      </c>
      <c r="B9" s="6"/>
      <c r="C9" s="7"/>
      <c r="D9" s="29" t="s">
        <v>13</v>
      </c>
      <c r="E9" s="8">
        <f>E10+E12</f>
        <v>0</v>
      </c>
      <c r="F9" s="9">
        <f>F10+F12</f>
        <v>200240</v>
      </c>
      <c r="G9" s="213"/>
      <c r="H9" s="213"/>
    </row>
    <row r="10" spans="1:8" ht="19.5" customHeight="1">
      <c r="A10" s="10"/>
      <c r="B10" s="11" t="s">
        <v>14</v>
      </c>
      <c r="C10" s="12"/>
      <c r="D10" s="30" t="s">
        <v>15</v>
      </c>
      <c r="E10" s="13">
        <f>E11</f>
        <v>0</v>
      </c>
      <c r="F10" s="14">
        <f>F11</f>
        <v>240</v>
      </c>
      <c r="G10" s="213"/>
      <c r="H10" s="213"/>
    </row>
    <row r="11" spans="1:8" ht="19.5" customHeight="1">
      <c r="A11" s="10"/>
      <c r="B11" s="15"/>
      <c r="C11" s="15" t="s">
        <v>16</v>
      </c>
      <c r="D11" s="31" t="s">
        <v>17</v>
      </c>
      <c r="E11" s="16">
        <v>0</v>
      </c>
      <c r="F11" s="17">
        <v>240</v>
      </c>
      <c r="G11" s="213"/>
      <c r="H11" s="213"/>
    </row>
    <row r="12" spans="1:8" ht="19.5" customHeight="1">
      <c r="A12" s="10"/>
      <c r="B12" s="11" t="s">
        <v>18</v>
      </c>
      <c r="C12" s="12"/>
      <c r="D12" s="30" t="s">
        <v>7</v>
      </c>
      <c r="E12" s="13">
        <f>E13</f>
        <v>0</v>
      </c>
      <c r="F12" s="14">
        <f>F13</f>
        <v>200000</v>
      </c>
      <c r="G12" s="213"/>
      <c r="H12" s="213"/>
    </row>
    <row r="13" spans="1:8" ht="39" customHeight="1">
      <c r="A13" s="10"/>
      <c r="B13" s="15"/>
      <c r="C13" s="15" t="s">
        <v>19</v>
      </c>
      <c r="D13" s="31" t="s">
        <v>20</v>
      </c>
      <c r="E13" s="16">
        <v>0</v>
      </c>
      <c r="F13" s="17">
        <v>200000</v>
      </c>
      <c r="G13" s="213"/>
      <c r="H13" s="213"/>
    </row>
    <row r="14" spans="1:8" ht="19.5" customHeight="1">
      <c r="A14" s="5" t="s">
        <v>21</v>
      </c>
      <c r="B14" s="6"/>
      <c r="C14" s="7"/>
      <c r="D14" s="29" t="s">
        <v>22</v>
      </c>
      <c r="E14" s="8">
        <f>E15</f>
        <v>0</v>
      </c>
      <c r="F14" s="9">
        <f>F15</f>
        <v>2511</v>
      </c>
      <c r="G14" s="213"/>
      <c r="H14" s="213"/>
    </row>
    <row r="15" spans="1:8" ht="19.5" customHeight="1">
      <c r="A15" s="10"/>
      <c r="B15" s="11" t="s">
        <v>23</v>
      </c>
      <c r="C15" s="12"/>
      <c r="D15" s="30" t="s">
        <v>7</v>
      </c>
      <c r="E15" s="13">
        <f>SUM(E16:E17)</f>
        <v>0</v>
      </c>
      <c r="F15" s="14">
        <f>SUM(F16:F17)</f>
        <v>2511</v>
      </c>
      <c r="G15" s="213"/>
      <c r="H15" s="213"/>
    </row>
    <row r="16" spans="1:8" ht="19.5" customHeight="1">
      <c r="A16" s="10"/>
      <c r="B16" s="15"/>
      <c r="C16" s="15" t="s">
        <v>24</v>
      </c>
      <c r="D16" s="31" t="s">
        <v>25</v>
      </c>
      <c r="E16" s="16">
        <v>0</v>
      </c>
      <c r="F16" s="17">
        <v>450</v>
      </c>
      <c r="G16" s="213"/>
      <c r="H16" s="213"/>
    </row>
    <row r="17" spans="1:8" ht="19.5" customHeight="1">
      <c r="A17" s="10"/>
      <c r="B17" s="15"/>
      <c r="C17" s="15" t="s">
        <v>26</v>
      </c>
      <c r="D17" s="31" t="s">
        <v>27</v>
      </c>
      <c r="E17" s="16">
        <v>0</v>
      </c>
      <c r="F17" s="17">
        <v>2061</v>
      </c>
      <c r="G17" s="213"/>
      <c r="H17" s="213"/>
    </row>
    <row r="18" spans="1:8" ht="33.75" customHeight="1">
      <c r="A18" s="5" t="s">
        <v>28</v>
      </c>
      <c r="B18" s="6"/>
      <c r="C18" s="7"/>
      <c r="D18" s="29" t="s">
        <v>29</v>
      </c>
      <c r="E18" s="8">
        <f>E19</f>
        <v>0</v>
      </c>
      <c r="F18" s="9">
        <f>F19</f>
        <v>36615</v>
      </c>
      <c r="G18" s="213"/>
      <c r="H18" s="213"/>
    </row>
    <row r="19" spans="1:8" ht="39.75" customHeight="1">
      <c r="A19" s="10"/>
      <c r="B19" s="11" t="s">
        <v>30</v>
      </c>
      <c r="C19" s="12"/>
      <c r="D19" s="30" t="s">
        <v>31</v>
      </c>
      <c r="E19" s="13">
        <f>E20</f>
        <v>0</v>
      </c>
      <c r="F19" s="14">
        <f>F20</f>
        <v>36615</v>
      </c>
      <c r="G19" s="213"/>
      <c r="H19" s="213"/>
    </row>
    <row r="20" spans="1:8" ht="37.5" customHeight="1">
      <c r="A20" s="10"/>
      <c r="B20" s="15"/>
      <c r="C20" s="15" t="s">
        <v>10</v>
      </c>
      <c r="D20" s="31" t="s">
        <v>11</v>
      </c>
      <c r="E20" s="16">
        <v>0</v>
      </c>
      <c r="F20" s="17">
        <v>36615</v>
      </c>
      <c r="G20" s="213"/>
      <c r="H20" s="213"/>
    </row>
    <row r="21" spans="1:8" ht="49.5" customHeight="1">
      <c r="A21" s="5" t="s">
        <v>32</v>
      </c>
      <c r="B21" s="6"/>
      <c r="C21" s="7"/>
      <c r="D21" s="29" t="s">
        <v>33</v>
      </c>
      <c r="E21" s="8">
        <f>E22+E25+E30</f>
        <v>-700</v>
      </c>
      <c r="F21" s="9">
        <f>F22+F25+F30</f>
        <v>14652</v>
      </c>
      <c r="G21" s="213"/>
      <c r="H21" s="213"/>
    </row>
    <row r="22" spans="1:8" ht="42" customHeight="1">
      <c r="A22" s="10"/>
      <c r="B22" s="11" t="s">
        <v>34</v>
      </c>
      <c r="C22" s="12"/>
      <c r="D22" s="30" t="s">
        <v>35</v>
      </c>
      <c r="E22" s="13">
        <f>SUM(E23:E24)</f>
        <v>0</v>
      </c>
      <c r="F22" s="14">
        <f>SUM(F23:F24)</f>
        <v>200</v>
      </c>
      <c r="G22" s="213"/>
      <c r="H22" s="213"/>
    </row>
    <row r="23" spans="1:8" ht="19.5" customHeight="1">
      <c r="A23" s="10"/>
      <c r="B23" s="15"/>
      <c r="C23" s="15" t="s">
        <v>16</v>
      </c>
      <c r="D23" s="31" t="s">
        <v>17</v>
      </c>
      <c r="E23" s="16">
        <v>0</v>
      </c>
      <c r="F23" s="17">
        <v>100</v>
      </c>
      <c r="G23" s="213"/>
      <c r="H23" s="213"/>
    </row>
    <row r="24" spans="1:8" ht="19.5" customHeight="1">
      <c r="A24" s="10"/>
      <c r="B24" s="15"/>
      <c r="C24" s="15" t="s">
        <v>36</v>
      </c>
      <c r="D24" s="31" t="s">
        <v>37</v>
      </c>
      <c r="E24" s="16">
        <v>0</v>
      </c>
      <c r="F24" s="17">
        <v>100</v>
      </c>
      <c r="G24" s="213"/>
      <c r="H24" s="213"/>
    </row>
    <row r="25" spans="1:8" ht="40.5" customHeight="1">
      <c r="A25" s="10"/>
      <c r="B25" s="11" t="s">
        <v>38</v>
      </c>
      <c r="C25" s="12"/>
      <c r="D25" s="33" t="s">
        <v>70</v>
      </c>
      <c r="E25" s="13">
        <f>SUM(E26:E29)</f>
        <v>-700</v>
      </c>
      <c r="F25" s="14">
        <f>SUM(F26:F29)</f>
        <v>7000</v>
      </c>
      <c r="G25" s="213"/>
      <c r="H25" s="213"/>
    </row>
    <row r="26" spans="1:8" ht="19.5" customHeight="1">
      <c r="A26" s="10"/>
      <c r="B26" s="15"/>
      <c r="C26" s="15" t="s">
        <v>39</v>
      </c>
      <c r="D26" s="31" t="s">
        <v>40</v>
      </c>
      <c r="E26" s="16">
        <v>0</v>
      </c>
      <c r="F26" s="17">
        <v>5000</v>
      </c>
      <c r="G26" s="213"/>
      <c r="H26" s="213"/>
    </row>
    <row r="27" spans="1:8" ht="19.5" customHeight="1">
      <c r="A27" s="10"/>
      <c r="B27" s="15"/>
      <c r="C27" s="15" t="s">
        <v>41</v>
      </c>
      <c r="D27" s="31" t="s">
        <v>42</v>
      </c>
      <c r="E27" s="16">
        <v>-700</v>
      </c>
      <c r="F27" s="17">
        <v>0</v>
      </c>
      <c r="G27" s="213"/>
      <c r="H27" s="213"/>
    </row>
    <row r="28" spans="1:8" ht="19.5" customHeight="1">
      <c r="A28" s="10"/>
      <c r="B28" s="15"/>
      <c r="C28" s="15" t="s">
        <v>16</v>
      </c>
      <c r="D28" s="31" t="s">
        <v>17</v>
      </c>
      <c r="E28" s="16">
        <v>0</v>
      </c>
      <c r="F28" s="17">
        <v>1000</v>
      </c>
      <c r="G28" s="213"/>
      <c r="H28" s="213"/>
    </row>
    <row r="29" spans="1:8" ht="19.5" customHeight="1">
      <c r="A29" s="10"/>
      <c r="B29" s="15"/>
      <c r="C29" s="15" t="s">
        <v>36</v>
      </c>
      <c r="D29" s="31" t="s">
        <v>37</v>
      </c>
      <c r="E29" s="16">
        <v>0</v>
      </c>
      <c r="F29" s="17">
        <v>1000</v>
      </c>
      <c r="G29" s="213"/>
      <c r="H29" s="213"/>
    </row>
    <row r="30" spans="1:8" ht="30.75" customHeight="1">
      <c r="A30" s="10"/>
      <c r="B30" s="11" t="s">
        <v>43</v>
      </c>
      <c r="C30" s="12"/>
      <c r="D30" s="30" t="s">
        <v>44</v>
      </c>
      <c r="E30" s="13">
        <f>SUM(E31:E32)</f>
        <v>0</v>
      </c>
      <c r="F30" s="14">
        <f>SUM(F31:F32)</f>
        <v>7452</v>
      </c>
      <c r="G30" s="213"/>
      <c r="H30" s="213"/>
    </row>
    <row r="31" spans="1:8" ht="19.5" customHeight="1">
      <c r="A31" s="10"/>
      <c r="B31" s="15"/>
      <c r="C31" s="15" t="s">
        <v>45</v>
      </c>
      <c r="D31" s="31" t="s">
        <v>46</v>
      </c>
      <c r="E31" s="16">
        <v>0</v>
      </c>
      <c r="F31" s="17">
        <v>452</v>
      </c>
      <c r="G31" s="213"/>
      <c r="H31" s="213"/>
    </row>
    <row r="32" spans="1:8" ht="30.75" customHeight="1">
      <c r="A32" s="10"/>
      <c r="B32" s="15"/>
      <c r="C32" s="15" t="s">
        <v>47</v>
      </c>
      <c r="D32" s="31" t="s">
        <v>48</v>
      </c>
      <c r="E32" s="16">
        <v>0</v>
      </c>
      <c r="F32" s="17">
        <v>7000</v>
      </c>
      <c r="G32" s="213"/>
      <c r="H32" s="213"/>
    </row>
    <row r="33" spans="1:8" ht="19.5" customHeight="1">
      <c r="A33" s="5" t="s">
        <v>49</v>
      </c>
      <c r="B33" s="6"/>
      <c r="C33" s="7"/>
      <c r="D33" s="29" t="s">
        <v>50</v>
      </c>
      <c r="E33" s="8">
        <f>E34</f>
        <v>0</v>
      </c>
      <c r="F33" s="9">
        <f>F34</f>
        <v>92</v>
      </c>
      <c r="G33" s="213"/>
      <c r="H33" s="213"/>
    </row>
    <row r="34" spans="1:8" ht="19.5" customHeight="1">
      <c r="A34" s="10"/>
      <c r="B34" s="11" t="s">
        <v>51</v>
      </c>
      <c r="C34" s="12"/>
      <c r="D34" s="30" t="s">
        <v>7</v>
      </c>
      <c r="E34" s="13">
        <f>E35</f>
        <v>0</v>
      </c>
      <c r="F34" s="14">
        <f>F35</f>
        <v>92</v>
      </c>
      <c r="G34" s="213"/>
      <c r="H34" s="213"/>
    </row>
    <row r="35" spans="1:8" ht="33" customHeight="1">
      <c r="A35" s="10"/>
      <c r="B35" s="15"/>
      <c r="C35" s="15" t="s">
        <v>52</v>
      </c>
      <c r="D35" s="31" t="s">
        <v>53</v>
      </c>
      <c r="E35" s="16">
        <v>0</v>
      </c>
      <c r="F35" s="17">
        <v>92</v>
      </c>
      <c r="G35" s="213"/>
      <c r="H35" s="213"/>
    </row>
    <row r="36" spans="1:8" ht="19.5" customHeight="1">
      <c r="A36" s="5" t="s">
        <v>54</v>
      </c>
      <c r="B36" s="6"/>
      <c r="C36" s="7"/>
      <c r="D36" s="29" t="s">
        <v>55</v>
      </c>
      <c r="E36" s="8">
        <f>E37+E39+E41</f>
        <v>-3000</v>
      </c>
      <c r="F36" s="9">
        <f>F37+F39+F41</f>
        <v>26000</v>
      </c>
      <c r="G36" s="213"/>
      <c r="H36" s="213"/>
    </row>
    <row r="37" spans="1:8" ht="25.5" customHeight="1">
      <c r="A37" s="10"/>
      <c r="B37" s="11" t="s">
        <v>56</v>
      </c>
      <c r="C37" s="12"/>
      <c r="D37" s="30" t="s">
        <v>57</v>
      </c>
      <c r="E37" s="13">
        <f>E38</f>
        <v>-3000</v>
      </c>
      <c r="F37" s="14">
        <f>F38</f>
        <v>0</v>
      </c>
      <c r="G37" s="213"/>
      <c r="H37" s="213"/>
    </row>
    <row r="38" spans="1:8" ht="24" customHeight="1">
      <c r="A38" s="10"/>
      <c r="B38" s="15"/>
      <c r="C38" s="15" t="s">
        <v>52</v>
      </c>
      <c r="D38" s="31" t="s">
        <v>53</v>
      </c>
      <c r="E38" s="16">
        <v>-3000</v>
      </c>
      <c r="F38" s="17">
        <v>0</v>
      </c>
      <c r="G38" s="213"/>
      <c r="H38" s="213"/>
    </row>
    <row r="39" spans="1:8" ht="19.5" customHeight="1">
      <c r="A39" s="10"/>
      <c r="B39" s="11" t="s">
        <v>58</v>
      </c>
      <c r="C39" s="12"/>
      <c r="D39" s="30" t="s">
        <v>59</v>
      </c>
      <c r="E39" s="13">
        <f>E40</f>
        <v>0</v>
      </c>
      <c r="F39" s="14">
        <f>F40</f>
        <v>22000</v>
      </c>
      <c r="G39" s="213"/>
      <c r="H39" s="213"/>
    </row>
    <row r="40" spans="1:8" ht="30" customHeight="1">
      <c r="A40" s="10"/>
      <c r="B40" s="15"/>
      <c r="C40" s="15" t="s">
        <v>52</v>
      </c>
      <c r="D40" s="31" t="s">
        <v>53</v>
      </c>
      <c r="E40" s="16">
        <v>0</v>
      </c>
      <c r="F40" s="17">
        <v>22000</v>
      </c>
      <c r="G40" s="213"/>
      <c r="H40" s="213"/>
    </row>
    <row r="41" spans="1:8" ht="19.5" customHeight="1">
      <c r="A41" s="10"/>
      <c r="B41" s="11" t="s">
        <v>60</v>
      </c>
      <c r="C41" s="12"/>
      <c r="D41" s="30" t="s">
        <v>7</v>
      </c>
      <c r="E41" s="13">
        <f>E42</f>
        <v>0</v>
      </c>
      <c r="F41" s="14">
        <f>F42</f>
        <v>4000</v>
      </c>
      <c r="G41" s="213"/>
      <c r="H41" s="213"/>
    </row>
    <row r="42" spans="1:8" ht="38.25" customHeight="1">
      <c r="A42" s="10"/>
      <c r="B42" s="15"/>
      <c r="C42" s="15" t="s">
        <v>10</v>
      </c>
      <c r="D42" s="31" t="s">
        <v>11</v>
      </c>
      <c r="E42" s="16">
        <v>0</v>
      </c>
      <c r="F42" s="17">
        <v>4000</v>
      </c>
      <c r="G42" s="213"/>
      <c r="H42" s="213"/>
    </row>
    <row r="43" spans="1:8" ht="19.5" customHeight="1">
      <c r="A43" s="5" t="s">
        <v>61</v>
      </c>
      <c r="B43" s="6"/>
      <c r="C43" s="7"/>
      <c r="D43" s="29" t="s">
        <v>62</v>
      </c>
      <c r="E43" s="8">
        <f>E44</f>
        <v>0</v>
      </c>
      <c r="F43" s="9">
        <f>F44</f>
        <v>67223</v>
      </c>
      <c r="G43" s="213"/>
      <c r="H43" s="213"/>
    </row>
    <row r="44" spans="1:8" ht="19.5" customHeight="1">
      <c r="A44" s="10"/>
      <c r="B44" s="11" t="s">
        <v>63</v>
      </c>
      <c r="C44" s="12"/>
      <c r="D44" s="30" t="s">
        <v>64</v>
      </c>
      <c r="E44" s="13">
        <f>E45</f>
        <v>0</v>
      </c>
      <c r="F44" s="14">
        <f>F45</f>
        <v>67223</v>
      </c>
      <c r="G44" s="213"/>
      <c r="H44" s="213"/>
    </row>
    <row r="45" spans="1:8" ht="30" customHeight="1" thickBot="1">
      <c r="A45" s="18"/>
      <c r="B45" s="19"/>
      <c r="C45" s="19" t="s">
        <v>52</v>
      </c>
      <c r="D45" s="32" t="s">
        <v>53</v>
      </c>
      <c r="E45" s="20">
        <v>0</v>
      </c>
      <c r="F45" s="21">
        <v>67223</v>
      </c>
      <c r="G45" s="213"/>
      <c r="H45" s="213"/>
    </row>
    <row r="46" spans="1:8" ht="19.5" customHeight="1" thickBot="1" thickTop="1">
      <c r="A46" s="22"/>
      <c r="B46" s="23"/>
      <c r="C46" s="24"/>
      <c r="D46" s="213"/>
      <c r="E46" s="213"/>
      <c r="F46" s="213"/>
      <c r="G46" s="213"/>
      <c r="H46" s="213"/>
    </row>
    <row r="47" spans="1:8" ht="19.5" customHeight="1" thickBot="1" thickTop="1">
      <c r="A47" s="25"/>
      <c r="B47" s="203" t="s">
        <v>69</v>
      </c>
      <c r="C47" s="204"/>
      <c r="D47" s="26">
        <f>E47+F47</f>
        <v>714851.5800000001</v>
      </c>
      <c r="E47" s="27">
        <f>E43+E36+E33+E21+E18+E9+E14+E5</f>
        <v>-3700</v>
      </c>
      <c r="F47" s="28">
        <f>F43+F36+F33+F21+F18+F9+F14+F5</f>
        <v>718551.5800000001</v>
      </c>
      <c r="G47" s="213"/>
      <c r="H47" s="213"/>
    </row>
    <row r="48" spans="1:8" ht="19.5" customHeight="1" thickBot="1" thickTop="1">
      <c r="A48" s="213"/>
      <c r="B48" s="213"/>
      <c r="C48" s="213"/>
      <c r="D48" s="213"/>
      <c r="E48" s="213"/>
      <c r="F48" s="213"/>
      <c r="G48" s="213"/>
      <c r="H48" s="213"/>
    </row>
    <row r="49" spans="2:6" ht="19.5" customHeight="1" thickBot="1">
      <c r="B49" s="121">
        <v>952</v>
      </c>
      <c r="C49" s="214" t="s">
        <v>220</v>
      </c>
      <c r="D49" s="215"/>
      <c r="E49" s="122">
        <v>-37889</v>
      </c>
      <c r="F49" s="123">
        <v>0</v>
      </c>
    </row>
    <row r="50" spans="1:8" ht="19.5" customHeight="1" thickBot="1">
      <c r="A50" s="34"/>
      <c r="B50" s="124"/>
      <c r="C50" s="125" t="s">
        <v>218</v>
      </c>
      <c r="D50" s="126">
        <f>F50+E50</f>
        <v>-37889</v>
      </c>
      <c r="E50" s="127">
        <f>SUM(E49:E49)</f>
        <v>-37889</v>
      </c>
      <c r="F50" s="128">
        <f>SUM(F49:F49)</f>
        <v>0</v>
      </c>
      <c r="G50" s="34"/>
      <c r="H50" s="34"/>
    </row>
    <row r="51" spans="1:8" ht="19.5" customHeight="1">
      <c r="A51" s="34"/>
      <c r="B51" s="34"/>
      <c r="C51" s="34"/>
      <c r="D51" s="34"/>
      <c r="E51" s="34"/>
      <c r="F51" s="34"/>
      <c r="H51" s="120"/>
    </row>
  </sheetData>
  <mergeCells count="49">
    <mergeCell ref="A1:F1"/>
    <mergeCell ref="A2:F2"/>
    <mergeCell ref="A3:F3"/>
    <mergeCell ref="A48:H48"/>
    <mergeCell ref="D46:H46"/>
    <mergeCell ref="G47:H47"/>
    <mergeCell ref="B47:C47"/>
    <mergeCell ref="G44:H44"/>
    <mergeCell ref="G45:H45"/>
    <mergeCell ref="G42:H42"/>
    <mergeCell ref="G43:H43"/>
    <mergeCell ref="G40:H40"/>
    <mergeCell ref="G41:H41"/>
    <mergeCell ref="G38:H38"/>
    <mergeCell ref="G39:H39"/>
    <mergeCell ref="G36:H36"/>
    <mergeCell ref="G37:H37"/>
    <mergeCell ref="G34:H34"/>
    <mergeCell ref="G35:H35"/>
    <mergeCell ref="G32:H32"/>
    <mergeCell ref="G33:H33"/>
    <mergeCell ref="G30:H30"/>
    <mergeCell ref="G31:H31"/>
    <mergeCell ref="G28:H28"/>
    <mergeCell ref="G29:H29"/>
    <mergeCell ref="G26:H26"/>
    <mergeCell ref="G27:H27"/>
    <mergeCell ref="G24:H24"/>
    <mergeCell ref="G25:H25"/>
    <mergeCell ref="G22:H22"/>
    <mergeCell ref="G23:H23"/>
    <mergeCell ref="G20:H20"/>
    <mergeCell ref="G21:H21"/>
    <mergeCell ref="G18:H18"/>
    <mergeCell ref="G19:H19"/>
    <mergeCell ref="G16:H16"/>
    <mergeCell ref="G17:H17"/>
    <mergeCell ref="G14:H14"/>
    <mergeCell ref="G15:H15"/>
    <mergeCell ref="G5:H5"/>
    <mergeCell ref="C49:D49"/>
    <mergeCell ref="G8:H8"/>
    <mergeCell ref="G9:H9"/>
    <mergeCell ref="G6:H6"/>
    <mergeCell ref="G7:H7"/>
    <mergeCell ref="G12:H12"/>
    <mergeCell ref="G13:H13"/>
    <mergeCell ref="G10:H10"/>
    <mergeCell ref="G11:H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G2" sqref="G2"/>
    </sheetView>
  </sheetViews>
  <sheetFormatPr defaultColWidth="9.33203125" defaultRowHeight="19.5" customHeight="1"/>
  <cols>
    <col min="1" max="1" width="5.83203125" style="0" customWidth="1"/>
    <col min="2" max="2" width="8.16015625" style="0" customWidth="1"/>
    <col min="3" max="3" width="9" style="0" customWidth="1"/>
    <col min="4" max="4" width="53.66015625" style="0" customWidth="1"/>
    <col min="5" max="5" width="19.16015625" style="0" customWidth="1"/>
    <col min="6" max="6" width="18.66015625" style="0" customWidth="1"/>
  </cols>
  <sheetData>
    <row r="1" spans="1:6" ht="19.5" customHeight="1">
      <c r="A1" s="216" t="s">
        <v>148</v>
      </c>
      <c r="B1" s="216"/>
      <c r="C1" s="216"/>
      <c r="D1" s="216"/>
      <c r="E1" s="216"/>
      <c r="F1" s="217"/>
    </row>
    <row r="2" spans="1:6" ht="19.5" customHeight="1" thickBot="1">
      <c r="A2" s="218" t="s">
        <v>247</v>
      </c>
      <c r="B2" s="219"/>
      <c r="C2" s="219"/>
      <c r="D2" s="219"/>
      <c r="E2" s="219"/>
      <c r="F2" s="220"/>
    </row>
    <row r="3" spans="1:6" ht="27.75" customHeight="1" thickBot="1" thickTop="1">
      <c r="A3" s="221" t="s">
        <v>149</v>
      </c>
      <c r="B3" s="222"/>
      <c r="C3" s="222"/>
      <c r="D3" s="222"/>
      <c r="E3" s="201"/>
      <c r="F3" s="202"/>
    </row>
    <row r="4" spans="1:6" ht="19.5" customHeight="1" thickTop="1">
      <c r="A4" s="1" t="s">
        <v>0</v>
      </c>
      <c r="B4" s="2" t="s">
        <v>1</v>
      </c>
      <c r="C4" s="3" t="s">
        <v>2</v>
      </c>
      <c r="D4" s="2" t="s">
        <v>3</v>
      </c>
      <c r="E4" s="2" t="s">
        <v>67</v>
      </c>
      <c r="F4" s="4" t="s">
        <v>68</v>
      </c>
    </row>
    <row r="5" spans="1:6" ht="19.5" customHeight="1">
      <c r="A5" s="37" t="s">
        <v>4</v>
      </c>
      <c r="B5" s="38"/>
      <c r="C5" s="38"/>
      <c r="D5" s="29" t="s">
        <v>5</v>
      </c>
      <c r="E5" s="39">
        <f>E6+E9+E11</f>
        <v>0</v>
      </c>
      <c r="F5" s="40">
        <f>F6+F9+F11</f>
        <v>381178.58</v>
      </c>
    </row>
    <row r="6" spans="1:6" ht="19.5" customHeight="1">
      <c r="A6" s="41"/>
      <c r="B6" s="42" t="s">
        <v>71</v>
      </c>
      <c r="C6" s="43"/>
      <c r="D6" s="30" t="s">
        <v>72</v>
      </c>
      <c r="E6" s="13">
        <f>SUM(E7:E8)</f>
        <v>0</v>
      </c>
      <c r="F6" s="14">
        <f>SUM(F7:F8)</f>
        <v>4500</v>
      </c>
    </row>
    <row r="7" spans="1:6" ht="19.5" customHeight="1">
      <c r="A7" s="44"/>
      <c r="B7" s="45"/>
      <c r="C7" s="45" t="s">
        <v>73</v>
      </c>
      <c r="D7" s="31" t="s">
        <v>74</v>
      </c>
      <c r="E7" s="16">
        <v>0</v>
      </c>
      <c r="F7" s="17">
        <v>4000</v>
      </c>
    </row>
    <row r="8" spans="1:6" ht="19.5" customHeight="1">
      <c r="A8" s="44"/>
      <c r="B8" s="45"/>
      <c r="C8" s="45" t="s">
        <v>75</v>
      </c>
      <c r="D8" s="31" t="s">
        <v>76</v>
      </c>
      <c r="E8" s="16">
        <v>0</v>
      </c>
      <c r="F8" s="17">
        <v>500</v>
      </c>
    </row>
    <row r="9" spans="1:6" ht="19.5" customHeight="1">
      <c r="A9" s="41"/>
      <c r="B9" s="42" t="s">
        <v>77</v>
      </c>
      <c r="C9" s="43"/>
      <c r="D9" s="30" t="s">
        <v>78</v>
      </c>
      <c r="E9" s="13"/>
      <c r="F9" s="14">
        <f>F10</f>
        <v>5700</v>
      </c>
    </row>
    <row r="10" spans="1:6" ht="19.5" customHeight="1">
      <c r="A10" s="44"/>
      <c r="B10" s="45"/>
      <c r="C10" s="45" t="s">
        <v>73</v>
      </c>
      <c r="D10" s="31" t="s">
        <v>74</v>
      </c>
      <c r="E10" s="16">
        <v>0</v>
      </c>
      <c r="F10" s="17">
        <v>5700</v>
      </c>
    </row>
    <row r="11" spans="1:6" ht="19.5" customHeight="1">
      <c r="A11" s="41"/>
      <c r="B11" s="42" t="s">
        <v>6</v>
      </c>
      <c r="C11" s="43"/>
      <c r="D11" s="30" t="s">
        <v>7</v>
      </c>
      <c r="E11" s="13">
        <f>SUM(E12:E17)</f>
        <v>0</v>
      </c>
      <c r="F11" s="14">
        <f>SUM(F12:F17)</f>
        <v>370978.58</v>
      </c>
    </row>
    <row r="12" spans="1:6" ht="19.5" customHeight="1">
      <c r="A12" s="44"/>
      <c r="B12" s="45"/>
      <c r="C12" s="45" t="s">
        <v>79</v>
      </c>
      <c r="D12" s="31" t="s">
        <v>80</v>
      </c>
      <c r="E12" s="16">
        <v>0</v>
      </c>
      <c r="F12" s="17">
        <v>4660</v>
      </c>
    </row>
    <row r="13" spans="1:6" ht="19.5" customHeight="1">
      <c r="A13" s="44"/>
      <c r="B13" s="45"/>
      <c r="C13" s="45" t="s">
        <v>81</v>
      </c>
      <c r="D13" s="31" t="s">
        <v>82</v>
      </c>
      <c r="E13" s="16">
        <v>0</v>
      </c>
      <c r="F13" s="17">
        <v>114</v>
      </c>
    </row>
    <row r="14" spans="1:6" ht="19.5" customHeight="1">
      <c r="A14" s="44"/>
      <c r="B14" s="45"/>
      <c r="C14" s="45" t="s">
        <v>83</v>
      </c>
      <c r="D14" s="31" t="s">
        <v>84</v>
      </c>
      <c r="E14" s="16">
        <v>0</v>
      </c>
      <c r="F14" s="17">
        <v>704</v>
      </c>
    </row>
    <row r="15" spans="1:6" ht="19.5" customHeight="1">
      <c r="A15" s="44"/>
      <c r="B15" s="45"/>
      <c r="C15" s="45" t="s">
        <v>73</v>
      </c>
      <c r="D15" s="31" t="s">
        <v>74</v>
      </c>
      <c r="E15" s="16">
        <v>0</v>
      </c>
      <c r="F15" s="17">
        <v>296.09</v>
      </c>
    </row>
    <row r="16" spans="1:6" ht="19.5" customHeight="1">
      <c r="A16" s="44"/>
      <c r="B16" s="45"/>
      <c r="C16" s="45" t="s">
        <v>75</v>
      </c>
      <c r="D16" s="31" t="s">
        <v>76</v>
      </c>
      <c r="E16" s="16">
        <v>0</v>
      </c>
      <c r="F16" s="17">
        <v>1500</v>
      </c>
    </row>
    <row r="17" spans="1:6" ht="19.5" customHeight="1">
      <c r="A17" s="44"/>
      <c r="B17" s="45"/>
      <c r="C17" s="45" t="s">
        <v>85</v>
      </c>
      <c r="D17" s="31" t="s">
        <v>86</v>
      </c>
      <c r="E17" s="16">
        <v>0</v>
      </c>
      <c r="F17" s="17">
        <v>363704.49</v>
      </c>
    </row>
    <row r="18" spans="1:6" ht="19.5" customHeight="1">
      <c r="A18" s="37" t="s">
        <v>87</v>
      </c>
      <c r="B18" s="38"/>
      <c r="C18" s="38"/>
      <c r="D18" s="35" t="s">
        <v>152</v>
      </c>
      <c r="E18" s="39">
        <f>E19</f>
        <v>-250000</v>
      </c>
      <c r="F18" s="40">
        <f>F19</f>
        <v>180970</v>
      </c>
    </row>
    <row r="19" spans="1:6" ht="19.5" customHeight="1">
      <c r="A19" s="41"/>
      <c r="B19" s="42" t="s">
        <v>88</v>
      </c>
      <c r="C19" s="43"/>
      <c r="D19" s="30" t="s">
        <v>89</v>
      </c>
      <c r="E19" s="13">
        <f>SUM(E20:E22)</f>
        <v>-250000</v>
      </c>
      <c r="F19" s="14">
        <f>SUM(F20:F22)</f>
        <v>180970</v>
      </c>
    </row>
    <row r="20" spans="1:6" ht="19.5" customHeight="1">
      <c r="A20" s="44"/>
      <c r="B20" s="45"/>
      <c r="C20" s="45" t="s">
        <v>90</v>
      </c>
      <c r="D20" s="31" t="s">
        <v>91</v>
      </c>
      <c r="E20" s="16">
        <v>-250000</v>
      </c>
      <c r="F20" s="17">
        <v>0</v>
      </c>
    </row>
    <row r="21" spans="1:6" ht="19.5" customHeight="1">
      <c r="A21" s="44"/>
      <c r="B21" s="45"/>
      <c r="C21" s="45" t="s">
        <v>92</v>
      </c>
      <c r="D21" s="31" t="s">
        <v>91</v>
      </c>
      <c r="E21" s="16">
        <v>0</v>
      </c>
      <c r="F21" s="17">
        <v>53360</v>
      </c>
    </row>
    <row r="22" spans="1:6" ht="19.5" customHeight="1">
      <c r="A22" s="44"/>
      <c r="B22" s="45"/>
      <c r="C22" s="45" t="s">
        <v>93</v>
      </c>
      <c r="D22" s="31" t="s">
        <v>91</v>
      </c>
      <c r="E22" s="16">
        <v>0</v>
      </c>
      <c r="F22" s="17">
        <v>127610</v>
      </c>
    </row>
    <row r="23" spans="1:6" ht="19.5" customHeight="1">
      <c r="A23" s="37" t="s">
        <v>12</v>
      </c>
      <c r="B23" s="38"/>
      <c r="C23" s="38"/>
      <c r="D23" s="29" t="s">
        <v>13</v>
      </c>
      <c r="E23" s="39">
        <f>E24</f>
        <v>-5000</v>
      </c>
      <c r="F23" s="40">
        <f>F24</f>
        <v>226000</v>
      </c>
    </row>
    <row r="24" spans="1:6" ht="19.5" customHeight="1">
      <c r="A24" s="41"/>
      <c r="B24" s="42" t="s">
        <v>18</v>
      </c>
      <c r="C24" s="43"/>
      <c r="D24" s="30" t="s">
        <v>7</v>
      </c>
      <c r="E24" s="13">
        <f>SUM(E25:E27)</f>
        <v>-5000</v>
      </c>
      <c r="F24" s="14">
        <f>SUM(F25:F27)</f>
        <v>226000</v>
      </c>
    </row>
    <row r="25" spans="1:6" ht="19.5" customHeight="1">
      <c r="A25" s="44"/>
      <c r="B25" s="45"/>
      <c r="C25" s="45" t="s">
        <v>73</v>
      </c>
      <c r="D25" s="31" t="s">
        <v>74</v>
      </c>
      <c r="E25" s="16">
        <v>-5000</v>
      </c>
      <c r="F25" s="17">
        <v>0</v>
      </c>
    </row>
    <row r="26" spans="1:6" ht="19.5" customHeight="1">
      <c r="A26" s="44"/>
      <c r="B26" s="45"/>
      <c r="C26" s="45" t="s">
        <v>94</v>
      </c>
      <c r="D26" s="31" t="s">
        <v>95</v>
      </c>
      <c r="E26" s="16">
        <v>0</v>
      </c>
      <c r="F26" s="17">
        <v>224000</v>
      </c>
    </row>
    <row r="27" spans="1:6" ht="19.5" customHeight="1">
      <c r="A27" s="44"/>
      <c r="B27" s="45"/>
      <c r="C27" s="45" t="s">
        <v>75</v>
      </c>
      <c r="D27" s="31" t="s">
        <v>76</v>
      </c>
      <c r="E27" s="16">
        <v>0</v>
      </c>
      <c r="F27" s="17">
        <v>2000</v>
      </c>
    </row>
    <row r="28" spans="1:6" ht="23.25" customHeight="1">
      <c r="A28" s="37" t="s">
        <v>21</v>
      </c>
      <c r="B28" s="38"/>
      <c r="C28" s="38"/>
      <c r="D28" s="29" t="s">
        <v>22</v>
      </c>
      <c r="E28" s="39">
        <f>E29+E32+E36</f>
        <v>0</v>
      </c>
      <c r="F28" s="40">
        <f>F29+F32+F36</f>
        <v>43830</v>
      </c>
    </row>
    <row r="29" spans="1:6" ht="19.5" customHeight="1">
      <c r="A29" s="41"/>
      <c r="B29" s="42" t="s">
        <v>96</v>
      </c>
      <c r="C29" s="43"/>
      <c r="D29" s="30" t="s">
        <v>97</v>
      </c>
      <c r="E29" s="13">
        <f>SUM(E30:E31)</f>
        <v>0</v>
      </c>
      <c r="F29" s="14">
        <f>SUM(F30:F31)</f>
        <v>20355</v>
      </c>
    </row>
    <row r="30" spans="1:6" ht="19.5" customHeight="1">
      <c r="A30" s="44"/>
      <c r="B30" s="45"/>
      <c r="C30" s="45" t="s">
        <v>98</v>
      </c>
      <c r="D30" s="31" t="s">
        <v>99</v>
      </c>
      <c r="E30" s="16">
        <v>0</v>
      </c>
      <c r="F30" s="17">
        <v>20000</v>
      </c>
    </row>
    <row r="31" spans="1:6" ht="19.5" customHeight="1">
      <c r="A31" s="44"/>
      <c r="B31" s="45"/>
      <c r="C31" s="45" t="s">
        <v>100</v>
      </c>
      <c r="D31" s="31" t="s">
        <v>101</v>
      </c>
      <c r="E31" s="16">
        <v>0</v>
      </c>
      <c r="F31" s="17">
        <v>355</v>
      </c>
    </row>
    <row r="32" spans="1:6" ht="19.5" customHeight="1">
      <c r="A32" s="41"/>
      <c r="B32" s="42" t="s">
        <v>23</v>
      </c>
      <c r="C32" s="43"/>
      <c r="D32" s="30" t="s">
        <v>7</v>
      </c>
      <c r="E32" s="13">
        <f>SUM(E33:E35)</f>
        <v>0</v>
      </c>
      <c r="F32" s="14">
        <f>SUM(F33:F35)</f>
        <v>12156</v>
      </c>
    </row>
    <row r="33" spans="1:6" ht="19.5" customHeight="1">
      <c r="A33" s="44"/>
      <c r="B33" s="45"/>
      <c r="C33" s="45" t="s">
        <v>102</v>
      </c>
      <c r="D33" s="31" t="s">
        <v>103</v>
      </c>
      <c r="E33" s="16">
        <v>0</v>
      </c>
      <c r="F33" s="17">
        <v>10000</v>
      </c>
    </row>
    <row r="34" spans="1:6" ht="19.5" customHeight="1">
      <c r="A34" s="44"/>
      <c r="B34" s="45"/>
      <c r="C34" s="45" t="s">
        <v>73</v>
      </c>
      <c r="D34" s="31" t="s">
        <v>74</v>
      </c>
      <c r="E34" s="16">
        <v>0</v>
      </c>
      <c r="F34" s="17">
        <v>1615</v>
      </c>
    </row>
    <row r="35" spans="1:6" ht="19.5" customHeight="1">
      <c r="A35" s="44"/>
      <c r="B35" s="45"/>
      <c r="C35" s="45" t="s">
        <v>98</v>
      </c>
      <c r="D35" s="31" t="s">
        <v>99</v>
      </c>
      <c r="E35" s="16">
        <v>0</v>
      </c>
      <c r="F35" s="17">
        <v>541</v>
      </c>
    </row>
    <row r="36" spans="1:6" ht="19.5" customHeight="1">
      <c r="A36" s="41"/>
      <c r="B36" s="42" t="s">
        <v>104</v>
      </c>
      <c r="C36" s="43"/>
      <c r="D36" s="30" t="s">
        <v>105</v>
      </c>
      <c r="E36" s="13">
        <f>SUM(E37:E39)</f>
        <v>0</v>
      </c>
      <c r="F36" s="14">
        <f>SUM(F37:F39)</f>
        <v>11319</v>
      </c>
    </row>
    <row r="37" spans="1:6" ht="19.5" customHeight="1">
      <c r="A37" s="44"/>
      <c r="B37" s="45"/>
      <c r="C37" s="45" t="s">
        <v>106</v>
      </c>
      <c r="D37" s="31" t="s">
        <v>9</v>
      </c>
      <c r="E37" s="16">
        <v>0</v>
      </c>
      <c r="F37" s="17">
        <v>909</v>
      </c>
    </row>
    <row r="38" spans="1:6" ht="24.75" customHeight="1">
      <c r="A38" s="44"/>
      <c r="B38" s="45"/>
      <c r="C38" s="45" t="s">
        <v>107</v>
      </c>
      <c r="D38" s="31" t="s">
        <v>108</v>
      </c>
      <c r="E38" s="16">
        <v>0</v>
      </c>
      <c r="F38" s="17">
        <v>9960</v>
      </c>
    </row>
    <row r="39" spans="1:6" ht="27" customHeight="1">
      <c r="A39" s="44"/>
      <c r="B39" s="45"/>
      <c r="C39" s="45" t="s">
        <v>109</v>
      </c>
      <c r="D39" s="31" t="s">
        <v>110</v>
      </c>
      <c r="E39" s="16">
        <v>0</v>
      </c>
      <c r="F39" s="17">
        <v>450</v>
      </c>
    </row>
    <row r="40" spans="1:6" ht="36.75" customHeight="1">
      <c r="A40" s="37" t="s">
        <v>28</v>
      </c>
      <c r="B40" s="38"/>
      <c r="C40" s="38"/>
      <c r="D40" s="29" t="s">
        <v>29</v>
      </c>
      <c r="E40" s="39">
        <f>E41</f>
        <v>0</v>
      </c>
      <c r="F40" s="40">
        <f>F41</f>
        <v>36615</v>
      </c>
    </row>
    <row r="41" spans="1:6" ht="32.25" customHeight="1">
      <c r="A41" s="41"/>
      <c r="B41" s="42" t="s">
        <v>30</v>
      </c>
      <c r="C41" s="43"/>
      <c r="D41" s="30" t="s">
        <v>31</v>
      </c>
      <c r="E41" s="13">
        <f>SUM(E42:E47)</f>
        <v>0</v>
      </c>
      <c r="F41" s="14">
        <f>SUM(F42:F47)</f>
        <v>36615</v>
      </c>
    </row>
    <row r="42" spans="1:6" ht="19.5" customHeight="1">
      <c r="A42" s="44"/>
      <c r="B42" s="45"/>
      <c r="C42" s="45" t="s">
        <v>111</v>
      </c>
      <c r="D42" s="31" t="s">
        <v>112</v>
      </c>
      <c r="E42" s="16">
        <v>0</v>
      </c>
      <c r="F42" s="17">
        <v>21380</v>
      </c>
    </row>
    <row r="43" spans="1:6" ht="19.5" customHeight="1">
      <c r="A43" s="44"/>
      <c r="B43" s="45"/>
      <c r="C43" s="45" t="s">
        <v>113</v>
      </c>
      <c r="D43" s="31" t="s">
        <v>114</v>
      </c>
      <c r="E43" s="16">
        <v>0</v>
      </c>
      <c r="F43" s="17">
        <v>7660</v>
      </c>
    </row>
    <row r="44" spans="1:6" ht="19.5" customHeight="1">
      <c r="A44" s="44"/>
      <c r="B44" s="45"/>
      <c r="C44" s="45" t="s">
        <v>73</v>
      </c>
      <c r="D44" s="31" t="s">
        <v>74</v>
      </c>
      <c r="E44" s="16">
        <v>0</v>
      </c>
      <c r="F44" s="17">
        <v>2520</v>
      </c>
    </row>
    <row r="45" spans="1:6" ht="19.5" customHeight="1">
      <c r="A45" s="44"/>
      <c r="B45" s="45"/>
      <c r="C45" s="45" t="s">
        <v>75</v>
      </c>
      <c r="D45" s="31" t="s">
        <v>76</v>
      </c>
      <c r="E45" s="16">
        <v>0</v>
      </c>
      <c r="F45" s="17">
        <v>1300</v>
      </c>
    </row>
    <row r="46" spans="1:6" ht="19.5" customHeight="1">
      <c r="A46" s="44"/>
      <c r="B46" s="45"/>
      <c r="C46" s="45" t="s">
        <v>115</v>
      </c>
      <c r="D46" s="31" t="s">
        <v>116</v>
      </c>
      <c r="E46" s="16">
        <v>0</v>
      </c>
      <c r="F46" s="17">
        <v>3050</v>
      </c>
    </row>
    <row r="47" spans="1:6" ht="19.5" customHeight="1">
      <c r="A47" s="44"/>
      <c r="B47" s="45"/>
      <c r="C47" s="45" t="s">
        <v>117</v>
      </c>
      <c r="D47" s="31" t="s">
        <v>118</v>
      </c>
      <c r="E47" s="16">
        <v>0</v>
      </c>
      <c r="F47" s="17">
        <v>705</v>
      </c>
    </row>
    <row r="48" spans="1:6" ht="19.5" customHeight="1">
      <c r="A48" s="37" t="s">
        <v>119</v>
      </c>
      <c r="B48" s="38"/>
      <c r="C48" s="38"/>
      <c r="D48" s="35" t="s">
        <v>151</v>
      </c>
      <c r="E48" s="39">
        <f>E49</f>
        <v>-10900</v>
      </c>
      <c r="F48" s="40">
        <f>F49</f>
        <v>10900</v>
      </c>
    </row>
    <row r="49" spans="1:6" ht="19.5" customHeight="1">
      <c r="A49" s="41"/>
      <c r="B49" s="42" t="s">
        <v>120</v>
      </c>
      <c r="C49" s="43"/>
      <c r="D49" s="30" t="s">
        <v>121</v>
      </c>
      <c r="E49" s="13">
        <f>SUM(E50:E52)</f>
        <v>-10900</v>
      </c>
      <c r="F49" s="14">
        <f>SUM(F50:F52)</f>
        <v>10900</v>
      </c>
    </row>
    <row r="50" spans="1:6" ht="19.5" customHeight="1">
      <c r="A50" s="44"/>
      <c r="B50" s="45"/>
      <c r="C50" s="45" t="s">
        <v>111</v>
      </c>
      <c r="D50" s="31" t="s">
        <v>112</v>
      </c>
      <c r="E50" s="16">
        <v>0</v>
      </c>
      <c r="F50" s="17">
        <v>10900</v>
      </c>
    </row>
    <row r="51" spans="1:6" ht="19.5" customHeight="1">
      <c r="A51" s="44"/>
      <c r="B51" s="45"/>
      <c r="C51" s="45" t="s">
        <v>94</v>
      </c>
      <c r="D51" s="31" t="s">
        <v>95</v>
      </c>
      <c r="E51" s="16">
        <v>-9700</v>
      </c>
      <c r="F51" s="17">
        <v>0</v>
      </c>
    </row>
    <row r="52" spans="1:6" ht="19.5" customHeight="1">
      <c r="A52" s="44"/>
      <c r="B52" s="45"/>
      <c r="C52" s="45" t="s">
        <v>122</v>
      </c>
      <c r="D52" s="31" t="s">
        <v>123</v>
      </c>
      <c r="E52" s="16">
        <v>-1200</v>
      </c>
      <c r="F52" s="17">
        <v>0</v>
      </c>
    </row>
    <row r="53" spans="1:6" ht="19.5" customHeight="1">
      <c r="A53" s="37" t="s">
        <v>49</v>
      </c>
      <c r="B53" s="38"/>
      <c r="C53" s="38"/>
      <c r="D53" s="29" t="s">
        <v>50</v>
      </c>
      <c r="E53" s="39">
        <f>E54+E67+E73+E80</f>
        <v>-48122</v>
      </c>
      <c r="F53" s="40">
        <f>F54+F67+F73+F80</f>
        <v>48214</v>
      </c>
    </row>
    <row r="54" spans="1:6" ht="19.5" customHeight="1">
      <c r="A54" s="41"/>
      <c r="B54" s="42" t="s">
        <v>124</v>
      </c>
      <c r="C54" s="43"/>
      <c r="D54" s="30" t="s">
        <v>125</v>
      </c>
      <c r="E54" s="13">
        <f>SUM(E55:E66)</f>
        <v>-47122</v>
      </c>
      <c r="F54" s="14">
        <f>SUM(F55:F66)</f>
        <v>9500</v>
      </c>
    </row>
    <row r="55" spans="1:6" ht="19.5" customHeight="1">
      <c r="A55" s="44"/>
      <c r="B55" s="45"/>
      <c r="C55" s="45" t="s">
        <v>79</v>
      </c>
      <c r="D55" s="31" t="s">
        <v>80</v>
      </c>
      <c r="E55" s="16">
        <v>-29058</v>
      </c>
      <c r="F55" s="17">
        <v>0</v>
      </c>
    </row>
    <row r="56" spans="1:6" ht="19.5" customHeight="1">
      <c r="A56" s="44"/>
      <c r="B56" s="45"/>
      <c r="C56" s="45" t="s">
        <v>126</v>
      </c>
      <c r="D56" s="31" t="s">
        <v>127</v>
      </c>
      <c r="E56" s="16">
        <v>-3500</v>
      </c>
      <c r="F56" s="17">
        <v>0</v>
      </c>
    </row>
    <row r="57" spans="1:6" ht="19.5" customHeight="1">
      <c r="A57" s="44"/>
      <c r="B57" s="45"/>
      <c r="C57" s="45" t="s">
        <v>81</v>
      </c>
      <c r="D57" s="31" t="s">
        <v>82</v>
      </c>
      <c r="E57" s="16">
        <v>-9700</v>
      </c>
      <c r="F57" s="17">
        <v>0</v>
      </c>
    </row>
    <row r="58" spans="1:6" ht="19.5" customHeight="1">
      <c r="A58" s="44"/>
      <c r="B58" s="45"/>
      <c r="C58" s="45" t="s">
        <v>83</v>
      </c>
      <c r="D58" s="31" t="s">
        <v>84</v>
      </c>
      <c r="E58" s="16">
        <v>-3386</v>
      </c>
      <c r="F58" s="17">
        <v>0</v>
      </c>
    </row>
    <row r="59" spans="1:6" ht="19.5" customHeight="1">
      <c r="A59" s="44"/>
      <c r="B59" s="45"/>
      <c r="C59" s="45" t="s">
        <v>73</v>
      </c>
      <c r="D59" s="31" t="s">
        <v>74</v>
      </c>
      <c r="E59" s="16">
        <v>0</v>
      </c>
      <c r="F59" s="17">
        <v>400</v>
      </c>
    </row>
    <row r="60" spans="1:6" ht="19.5" customHeight="1">
      <c r="A60" s="44"/>
      <c r="B60" s="45"/>
      <c r="C60" s="45" t="s">
        <v>98</v>
      </c>
      <c r="D60" s="31" t="s">
        <v>99</v>
      </c>
      <c r="E60" s="16">
        <v>0</v>
      </c>
      <c r="F60" s="17">
        <v>2000</v>
      </c>
    </row>
    <row r="61" spans="1:6" ht="19.5" customHeight="1">
      <c r="A61" s="44"/>
      <c r="B61" s="45"/>
      <c r="C61" s="45" t="s">
        <v>94</v>
      </c>
      <c r="D61" s="31" t="s">
        <v>95</v>
      </c>
      <c r="E61" s="16">
        <v>0</v>
      </c>
      <c r="F61" s="17">
        <v>5300</v>
      </c>
    </row>
    <row r="62" spans="1:6" ht="19.5" customHeight="1">
      <c r="A62" s="44"/>
      <c r="B62" s="45"/>
      <c r="C62" s="45" t="s">
        <v>75</v>
      </c>
      <c r="D62" s="31" t="s">
        <v>76</v>
      </c>
      <c r="E62" s="16">
        <v>0</v>
      </c>
      <c r="F62" s="17">
        <v>300</v>
      </c>
    </row>
    <row r="63" spans="1:6" ht="26.25" customHeight="1">
      <c r="A63" s="44"/>
      <c r="B63" s="45"/>
      <c r="C63" s="45" t="s">
        <v>128</v>
      </c>
      <c r="D63" s="31" t="s">
        <v>129</v>
      </c>
      <c r="E63" s="16">
        <v>-200</v>
      </c>
      <c r="F63" s="17">
        <v>0</v>
      </c>
    </row>
    <row r="64" spans="1:6" ht="25.5" customHeight="1">
      <c r="A64" s="44"/>
      <c r="B64" s="45"/>
      <c r="C64" s="45" t="s">
        <v>130</v>
      </c>
      <c r="D64" s="31" t="s">
        <v>131</v>
      </c>
      <c r="E64" s="16">
        <v>0</v>
      </c>
      <c r="F64" s="17">
        <v>1000</v>
      </c>
    </row>
    <row r="65" spans="1:6" ht="19.5" customHeight="1">
      <c r="A65" s="44"/>
      <c r="B65" s="45"/>
      <c r="C65" s="45" t="s">
        <v>115</v>
      </c>
      <c r="D65" s="31" t="s">
        <v>116</v>
      </c>
      <c r="E65" s="16">
        <v>0</v>
      </c>
      <c r="F65" s="17">
        <v>500</v>
      </c>
    </row>
    <row r="66" spans="1:6" ht="19.5" customHeight="1">
      <c r="A66" s="44"/>
      <c r="B66" s="45"/>
      <c r="C66" s="45" t="s">
        <v>132</v>
      </c>
      <c r="D66" s="31" t="s">
        <v>133</v>
      </c>
      <c r="E66" s="16">
        <v>-1278</v>
      </c>
      <c r="F66" s="17">
        <v>0</v>
      </c>
    </row>
    <row r="67" spans="1:6" ht="19.5" customHeight="1">
      <c r="A67" s="41"/>
      <c r="B67" s="42" t="s">
        <v>134</v>
      </c>
      <c r="C67" s="43"/>
      <c r="D67" s="30" t="s">
        <v>135</v>
      </c>
      <c r="E67" s="13">
        <f>SUM(E68:E72)</f>
        <v>0</v>
      </c>
      <c r="F67" s="14">
        <f>SUM(F68:F72)</f>
        <v>15991</v>
      </c>
    </row>
    <row r="68" spans="1:6" ht="19.5" customHeight="1">
      <c r="A68" s="44"/>
      <c r="B68" s="45"/>
      <c r="C68" s="45" t="s">
        <v>79</v>
      </c>
      <c r="D68" s="31" t="s">
        <v>80</v>
      </c>
      <c r="E68" s="16">
        <v>0</v>
      </c>
      <c r="F68" s="17">
        <v>11000</v>
      </c>
    </row>
    <row r="69" spans="1:6" ht="19.5" customHeight="1">
      <c r="A69" s="44"/>
      <c r="B69" s="45"/>
      <c r="C69" s="45" t="s">
        <v>81</v>
      </c>
      <c r="D69" s="31" t="s">
        <v>82</v>
      </c>
      <c r="E69" s="16">
        <v>0</v>
      </c>
      <c r="F69" s="17">
        <v>3500</v>
      </c>
    </row>
    <row r="70" spans="1:6" ht="19.5" customHeight="1">
      <c r="A70" s="44"/>
      <c r="B70" s="45"/>
      <c r="C70" s="45" t="s">
        <v>83</v>
      </c>
      <c r="D70" s="31" t="s">
        <v>84</v>
      </c>
      <c r="E70" s="16">
        <v>0</v>
      </c>
      <c r="F70" s="17">
        <v>800</v>
      </c>
    </row>
    <row r="71" spans="1:6" ht="19.5" customHeight="1">
      <c r="A71" s="44"/>
      <c r="B71" s="45"/>
      <c r="C71" s="45" t="s">
        <v>73</v>
      </c>
      <c r="D71" s="31" t="s">
        <v>74</v>
      </c>
      <c r="E71" s="16">
        <v>0</v>
      </c>
      <c r="F71" s="17">
        <v>500</v>
      </c>
    </row>
    <row r="72" spans="1:6" ht="19.5" customHeight="1">
      <c r="A72" s="44"/>
      <c r="B72" s="45"/>
      <c r="C72" s="45" t="s">
        <v>132</v>
      </c>
      <c r="D72" s="31" t="s">
        <v>133</v>
      </c>
      <c r="E72" s="16">
        <v>0</v>
      </c>
      <c r="F72" s="17">
        <v>191</v>
      </c>
    </row>
    <row r="73" spans="1:6" ht="19.5" customHeight="1">
      <c r="A73" s="41"/>
      <c r="B73" s="42" t="s">
        <v>136</v>
      </c>
      <c r="C73" s="43"/>
      <c r="D73" s="30" t="s">
        <v>137</v>
      </c>
      <c r="E73" s="13">
        <f>SUM(E74:E79)</f>
        <v>-1000</v>
      </c>
      <c r="F73" s="14">
        <f>SUM(F74:F79)</f>
        <v>22631</v>
      </c>
    </row>
    <row r="74" spans="1:6" ht="19.5" customHeight="1">
      <c r="A74" s="44"/>
      <c r="B74" s="45"/>
      <c r="C74" s="45" t="s">
        <v>79</v>
      </c>
      <c r="D74" s="31" t="s">
        <v>80</v>
      </c>
      <c r="E74" s="16">
        <v>0</v>
      </c>
      <c r="F74" s="17">
        <v>15500</v>
      </c>
    </row>
    <row r="75" spans="1:6" ht="19.5" customHeight="1">
      <c r="A75" s="44"/>
      <c r="B75" s="45"/>
      <c r="C75" s="45" t="s">
        <v>81</v>
      </c>
      <c r="D75" s="31" t="s">
        <v>82</v>
      </c>
      <c r="E75" s="16">
        <v>0</v>
      </c>
      <c r="F75" s="17">
        <v>2500</v>
      </c>
    </row>
    <row r="76" spans="1:6" ht="19.5" customHeight="1">
      <c r="A76" s="44"/>
      <c r="B76" s="45"/>
      <c r="C76" s="45" t="s">
        <v>83</v>
      </c>
      <c r="D76" s="31" t="s">
        <v>84</v>
      </c>
      <c r="E76" s="16">
        <v>0</v>
      </c>
      <c r="F76" s="17">
        <v>1100</v>
      </c>
    </row>
    <row r="77" spans="1:6" ht="19.5" customHeight="1">
      <c r="A77" s="44"/>
      <c r="B77" s="45"/>
      <c r="C77" s="45" t="s">
        <v>98</v>
      </c>
      <c r="D77" s="31" t="s">
        <v>99</v>
      </c>
      <c r="E77" s="16">
        <v>-1000</v>
      </c>
      <c r="F77" s="17">
        <v>0</v>
      </c>
    </row>
    <row r="78" spans="1:6" ht="19.5" customHeight="1">
      <c r="A78" s="44"/>
      <c r="B78" s="45"/>
      <c r="C78" s="45" t="s">
        <v>75</v>
      </c>
      <c r="D78" s="31" t="s">
        <v>76</v>
      </c>
      <c r="E78" s="16">
        <v>0</v>
      </c>
      <c r="F78" s="17">
        <v>1000</v>
      </c>
    </row>
    <row r="79" spans="1:6" ht="19.5" customHeight="1">
      <c r="A79" s="44"/>
      <c r="B79" s="45"/>
      <c r="C79" s="45" t="s">
        <v>132</v>
      </c>
      <c r="D79" s="31" t="s">
        <v>133</v>
      </c>
      <c r="E79" s="16">
        <v>0</v>
      </c>
      <c r="F79" s="17">
        <v>2531</v>
      </c>
    </row>
    <row r="80" spans="1:6" ht="19.5" customHeight="1">
      <c r="A80" s="41"/>
      <c r="B80" s="42" t="s">
        <v>51</v>
      </c>
      <c r="C80" s="43"/>
      <c r="D80" s="30" t="s">
        <v>7</v>
      </c>
      <c r="E80" s="13">
        <f>E81</f>
        <v>0</v>
      </c>
      <c r="F80" s="14">
        <f>F81</f>
        <v>92</v>
      </c>
    </row>
    <row r="81" spans="1:6" ht="19.5" customHeight="1">
      <c r="A81" s="44"/>
      <c r="B81" s="45"/>
      <c r="C81" s="45" t="s">
        <v>113</v>
      </c>
      <c r="D81" s="31" t="s">
        <v>114</v>
      </c>
      <c r="E81" s="16">
        <v>0</v>
      </c>
      <c r="F81" s="17">
        <v>92</v>
      </c>
    </row>
    <row r="82" spans="1:6" ht="19.5" customHeight="1">
      <c r="A82" s="37" t="s">
        <v>54</v>
      </c>
      <c r="B82" s="38"/>
      <c r="C82" s="38"/>
      <c r="D82" s="29" t="s">
        <v>55</v>
      </c>
      <c r="E82" s="39">
        <f>E83+E85+E87+E90</f>
        <v>-30261.96</v>
      </c>
      <c r="F82" s="40">
        <f>F83+F85+F87+F90</f>
        <v>26261.96</v>
      </c>
    </row>
    <row r="83" spans="1:6" ht="27" customHeight="1">
      <c r="A83" s="41"/>
      <c r="B83" s="42" t="s">
        <v>56</v>
      </c>
      <c r="C83" s="43"/>
      <c r="D83" s="30" t="s">
        <v>57</v>
      </c>
      <c r="E83" s="13">
        <f>E84</f>
        <v>-30000</v>
      </c>
      <c r="F83" s="14">
        <f>F84</f>
        <v>0</v>
      </c>
    </row>
    <row r="84" spans="1:6" ht="19.5" customHeight="1">
      <c r="A84" s="44"/>
      <c r="B84" s="45"/>
      <c r="C84" s="45" t="s">
        <v>138</v>
      </c>
      <c r="D84" s="31" t="s">
        <v>139</v>
      </c>
      <c r="E84" s="16">
        <v>-30000</v>
      </c>
      <c r="F84" s="17">
        <v>0</v>
      </c>
    </row>
    <row r="85" spans="1:6" ht="19.5" customHeight="1">
      <c r="A85" s="41"/>
      <c r="B85" s="42" t="s">
        <v>58</v>
      </c>
      <c r="C85" s="43"/>
      <c r="D85" s="30" t="s">
        <v>59</v>
      </c>
      <c r="E85" s="13">
        <f>E86</f>
        <v>0</v>
      </c>
      <c r="F85" s="14">
        <f>F86</f>
        <v>22000</v>
      </c>
    </row>
    <row r="86" spans="1:6" ht="19.5" customHeight="1">
      <c r="A86" s="44"/>
      <c r="B86" s="45"/>
      <c r="C86" s="45" t="s">
        <v>138</v>
      </c>
      <c r="D86" s="31" t="s">
        <v>139</v>
      </c>
      <c r="E86" s="16">
        <v>0</v>
      </c>
      <c r="F86" s="17">
        <v>22000</v>
      </c>
    </row>
    <row r="87" spans="1:6" ht="19.5" customHeight="1">
      <c r="A87" s="41"/>
      <c r="B87" s="42" t="s">
        <v>140</v>
      </c>
      <c r="C87" s="43"/>
      <c r="D87" s="30" t="s">
        <v>141</v>
      </c>
      <c r="E87" s="13">
        <f>E88+E89</f>
        <v>-261.96</v>
      </c>
      <c r="F87" s="14">
        <f>F88+F89</f>
        <v>261.96</v>
      </c>
    </row>
    <row r="88" spans="1:6" ht="19.5" customHeight="1">
      <c r="A88" s="44"/>
      <c r="B88" s="45"/>
      <c r="C88" s="45" t="s">
        <v>132</v>
      </c>
      <c r="D88" s="31" t="s">
        <v>133</v>
      </c>
      <c r="E88" s="16">
        <v>0</v>
      </c>
      <c r="F88" s="17">
        <v>261.96</v>
      </c>
    </row>
    <row r="89" spans="1:6" ht="28.5" customHeight="1">
      <c r="A89" s="44"/>
      <c r="B89" s="45"/>
      <c r="C89" s="45" t="s">
        <v>142</v>
      </c>
      <c r="D89" s="31" t="s">
        <v>143</v>
      </c>
      <c r="E89" s="16">
        <v>-261.96</v>
      </c>
      <c r="F89" s="17">
        <v>0</v>
      </c>
    </row>
    <row r="90" spans="1:6" ht="19.5" customHeight="1">
      <c r="A90" s="41"/>
      <c r="B90" s="42" t="s">
        <v>60</v>
      </c>
      <c r="C90" s="43"/>
      <c r="D90" s="30" t="s">
        <v>7</v>
      </c>
      <c r="E90" s="13">
        <f>E91</f>
        <v>0</v>
      </c>
      <c r="F90" s="14">
        <f>F91</f>
        <v>4000</v>
      </c>
    </row>
    <row r="91" spans="1:6" ht="19.5" customHeight="1">
      <c r="A91" s="44"/>
      <c r="B91" s="45"/>
      <c r="C91" s="45" t="s">
        <v>138</v>
      </c>
      <c r="D91" s="31" t="s">
        <v>139</v>
      </c>
      <c r="E91" s="16">
        <v>0</v>
      </c>
      <c r="F91" s="17">
        <v>4000</v>
      </c>
    </row>
    <row r="92" spans="1:6" ht="19.5" customHeight="1">
      <c r="A92" s="37" t="s">
        <v>61</v>
      </c>
      <c r="B92" s="38"/>
      <c r="C92" s="38"/>
      <c r="D92" s="29" t="s">
        <v>62</v>
      </c>
      <c r="E92" s="39">
        <f>E93</f>
        <v>-4484</v>
      </c>
      <c r="F92" s="40">
        <f>F93</f>
        <v>71707</v>
      </c>
    </row>
    <row r="93" spans="1:6" ht="19.5" customHeight="1">
      <c r="A93" s="41"/>
      <c r="B93" s="42" t="s">
        <v>63</v>
      </c>
      <c r="C93" s="43"/>
      <c r="D93" s="30" t="s">
        <v>64</v>
      </c>
      <c r="E93" s="13">
        <f>SUM(E94:E95)</f>
        <v>-4484</v>
      </c>
      <c r="F93" s="14">
        <f>SUM(F94:F95)</f>
        <v>71707</v>
      </c>
    </row>
    <row r="94" spans="1:6" ht="19.5" customHeight="1">
      <c r="A94" s="44"/>
      <c r="B94" s="45"/>
      <c r="C94" s="45" t="s">
        <v>242</v>
      </c>
      <c r="D94" s="31" t="s">
        <v>243</v>
      </c>
      <c r="E94" s="16">
        <v>0</v>
      </c>
      <c r="F94" s="17">
        <v>71707</v>
      </c>
    </row>
    <row r="95" spans="1:6" ht="19.5" customHeight="1">
      <c r="A95" s="44"/>
      <c r="B95" s="45"/>
      <c r="C95" s="45" t="s">
        <v>144</v>
      </c>
      <c r="D95" s="31" t="s">
        <v>145</v>
      </c>
      <c r="E95" s="16">
        <v>-4484</v>
      </c>
      <c r="F95" s="17">
        <v>0</v>
      </c>
    </row>
    <row r="96" spans="1:6" ht="19.5" customHeight="1">
      <c r="A96" s="37" t="s">
        <v>146</v>
      </c>
      <c r="B96" s="38"/>
      <c r="C96" s="38"/>
      <c r="D96" s="35" t="s">
        <v>150</v>
      </c>
      <c r="E96" s="39">
        <f>E97</f>
        <v>-112</v>
      </c>
      <c r="F96" s="40">
        <f>F97</f>
        <v>166</v>
      </c>
    </row>
    <row r="97" spans="1:6" ht="19.5" customHeight="1">
      <c r="A97" s="41"/>
      <c r="B97" s="42" t="s">
        <v>147</v>
      </c>
      <c r="C97" s="43"/>
      <c r="D97" s="30" t="s">
        <v>7</v>
      </c>
      <c r="E97" s="13">
        <f>SUM(E98:E100)</f>
        <v>-112</v>
      </c>
      <c r="F97" s="14">
        <f>SUM(F98:F100)</f>
        <v>166</v>
      </c>
    </row>
    <row r="98" spans="1:6" ht="19.5" customHeight="1">
      <c r="A98" s="44"/>
      <c r="B98" s="45"/>
      <c r="C98" s="45" t="s">
        <v>98</v>
      </c>
      <c r="D98" s="31" t="s">
        <v>99</v>
      </c>
      <c r="E98" s="16">
        <v>-112</v>
      </c>
      <c r="F98" s="17">
        <v>0</v>
      </c>
    </row>
    <row r="99" spans="1:6" ht="19.5" customHeight="1">
      <c r="A99" s="44"/>
      <c r="B99" s="45"/>
      <c r="C99" s="45" t="s">
        <v>75</v>
      </c>
      <c r="D99" s="31" t="s">
        <v>76</v>
      </c>
      <c r="E99" s="16">
        <v>0</v>
      </c>
      <c r="F99" s="17">
        <v>112</v>
      </c>
    </row>
    <row r="100" spans="1:6" ht="19.5" customHeight="1" thickBot="1">
      <c r="A100" s="46"/>
      <c r="B100" s="47"/>
      <c r="C100" s="47" t="s">
        <v>90</v>
      </c>
      <c r="D100" s="32" t="s">
        <v>91</v>
      </c>
      <c r="E100" s="20">
        <v>0</v>
      </c>
      <c r="F100" s="21">
        <v>54</v>
      </c>
    </row>
    <row r="101" spans="1:6" ht="19.5" customHeight="1" thickBot="1" thickTop="1">
      <c r="A101" s="213"/>
      <c r="B101" s="213"/>
      <c r="C101" s="213"/>
      <c r="D101" s="213"/>
      <c r="E101" s="213"/>
      <c r="F101" s="213"/>
    </row>
    <row r="102" spans="1:6" ht="19.5" customHeight="1" thickBot="1" thickTop="1">
      <c r="A102" s="36"/>
      <c r="B102" s="203" t="s">
        <v>69</v>
      </c>
      <c r="C102" s="204"/>
      <c r="D102" s="26">
        <f>E102+F102</f>
        <v>676962.5800000001</v>
      </c>
      <c r="E102" s="48">
        <f>E96+E92+E82+E53+E48+E40+E28+E23+E18+E5</f>
        <v>-348879.95999999996</v>
      </c>
      <c r="F102" s="49">
        <f>F96+F92+F82+F53+F48+F40+F28+F23+F18+F5</f>
        <v>1025842.54</v>
      </c>
    </row>
    <row r="103" spans="1:6" ht="19.5" customHeight="1" thickTop="1">
      <c r="A103" s="213"/>
      <c r="B103" s="213"/>
      <c r="C103" s="213"/>
      <c r="D103" s="213"/>
      <c r="E103" s="213"/>
      <c r="F103" s="213"/>
    </row>
    <row r="104" spans="1:6" ht="19.5" customHeight="1">
      <c r="A104" s="205"/>
      <c r="B104" s="205"/>
      <c r="C104" s="213"/>
      <c r="D104" s="213"/>
      <c r="E104" s="213"/>
      <c r="F104" s="213"/>
    </row>
    <row r="106" ht="19.5" customHeight="1">
      <c r="D106" s="50"/>
    </row>
  </sheetData>
  <mergeCells count="8">
    <mergeCell ref="A104:B104"/>
    <mergeCell ref="C104:F104"/>
    <mergeCell ref="A1:F1"/>
    <mergeCell ref="A2:F2"/>
    <mergeCell ref="A3:F3"/>
    <mergeCell ref="A101:F101"/>
    <mergeCell ref="A103:F103"/>
    <mergeCell ref="B102:C10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D1">
      <selection activeCell="D2" sqref="D2"/>
    </sheetView>
  </sheetViews>
  <sheetFormatPr defaultColWidth="9.33203125" defaultRowHeight="19.5" customHeight="1"/>
  <cols>
    <col min="1" max="1" width="4.33203125" style="51" customWidth="1"/>
    <col min="2" max="2" width="7.33203125" style="51" customWidth="1"/>
    <col min="3" max="3" width="5" style="51" customWidth="1"/>
    <col min="4" max="4" width="82.66015625" style="51" customWidth="1"/>
    <col min="5" max="5" width="12.33203125" style="51" customWidth="1"/>
    <col min="6" max="6" width="12.83203125" style="51" customWidth="1"/>
    <col min="7" max="7" width="11.5" style="51" customWidth="1"/>
    <col min="8" max="8" width="13.16015625" style="51" customWidth="1"/>
    <col min="9" max="9" width="12.5" style="51" customWidth="1"/>
    <col min="10" max="10" width="15.16015625" style="51" customWidth="1"/>
    <col min="11" max="11" width="9.33203125" style="51" customWidth="1"/>
    <col min="12" max="12" width="12.5" style="51" bestFit="1" customWidth="1"/>
    <col min="13" max="16384" width="9.33203125" style="51" customWidth="1"/>
  </cols>
  <sheetData>
    <row r="1" spans="2:8" ht="27.75" customHeight="1">
      <c r="B1" s="241" t="s">
        <v>248</v>
      </c>
      <c r="C1" s="241"/>
      <c r="D1" s="241"/>
      <c r="H1" s="52"/>
    </row>
    <row r="2" spans="1:11" ht="27" customHeight="1">
      <c r="A2" s="53"/>
      <c r="F2" s="242" t="s">
        <v>153</v>
      </c>
      <c r="G2" s="242"/>
      <c r="H2" s="242"/>
      <c r="I2" s="242"/>
      <c r="J2" s="242"/>
      <c r="K2" s="54"/>
    </row>
    <row r="3" spans="1:11" ht="15" customHeight="1">
      <c r="A3" s="243" t="s">
        <v>154</v>
      </c>
      <c r="B3" s="243"/>
      <c r="C3" s="243"/>
      <c r="D3" s="243"/>
      <c r="E3" s="243"/>
      <c r="F3" s="243"/>
      <c r="G3" s="243"/>
      <c r="H3" s="243"/>
      <c r="I3" s="243"/>
      <c r="J3" s="243"/>
      <c r="K3" s="55"/>
    </row>
    <row r="4" spans="1:10" ht="11.2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2" ht="27" customHeight="1" thickBot="1" thickTop="1">
      <c r="A5" s="57" t="s">
        <v>0</v>
      </c>
      <c r="B5" s="58" t="s">
        <v>1</v>
      </c>
      <c r="C5" s="59" t="s">
        <v>155</v>
      </c>
      <c r="D5" s="60" t="s">
        <v>156</v>
      </c>
      <c r="E5" s="61" t="s">
        <v>157</v>
      </c>
      <c r="F5" s="61" t="s">
        <v>158</v>
      </c>
      <c r="G5" s="61" t="s">
        <v>159</v>
      </c>
      <c r="H5" s="61" t="s">
        <v>160</v>
      </c>
      <c r="I5" s="61" t="s">
        <v>161</v>
      </c>
      <c r="J5" s="62" t="s">
        <v>162</v>
      </c>
      <c r="K5" s="63"/>
      <c r="L5" s="64"/>
    </row>
    <row r="6" spans="1:10" ht="18" customHeight="1" thickTop="1">
      <c r="A6" s="65" t="s">
        <v>4</v>
      </c>
      <c r="B6" s="66" t="s">
        <v>163</v>
      </c>
      <c r="C6" s="66" t="s">
        <v>90</v>
      </c>
      <c r="D6" s="67" t="s">
        <v>164</v>
      </c>
      <c r="E6" s="68">
        <v>1611261</v>
      </c>
      <c r="F6" s="68"/>
      <c r="G6" s="68">
        <v>162622</v>
      </c>
      <c r="H6" s="68"/>
      <c r="I6" s="68"/>
      <c r="J6" s="69">
        <f aca="true" t="shared" si="0" ref="J6:J59">SUM(F6:I6)</f>
        <v>162622</v>
      </c>
    </row>
    <row r="7" spans="1:10" ht="18" customHeight="1">
      <c r="A7" s="70" t="s">
        <v>4</v>
      </c>
      <c r="B7" s="71" t="s">
        <v>163</v>
      </c>
      <c r="C7" s="72" t="s">
        <v>90</v>
      </c>
      <c r="D7" s="73" t="s">
        <v>165</v>
      </c>
      <c r="E7" s="74">
        <v>5800000</v>
      </c>
      <c r="F7" s="74">
        <v>540000</v>
      </c>
      <c r="G7" s="74"/>
      <c r="H7" s="74">
        <v>720000</v>
      </c>
      <c r="I7" s="74">
        <v>240000</v>
      </c>
      <c r="J7" s="75">
        <f t="shared" si="0"/>
        <v>1500000</v>
      </c>
    </row>
    <row r="8" spans="1:10" ht="12" customHeight="1">
      <c r="A8" s="210" t="s">
        <v>4</v>
      </c>
      <c r="B8" s="223" t="s">
        <v>163</v>
      </c>
      <c r="C8" s="78" t="s">
        <v>90</v>
      </c>
      <c r="D8" s="244" t="s">
        <v>166</v>
      </c>
      <c r="E8" s="229">
        <v>7846790</v>
      </c>
      <c r="F8" s="80">
        <v>26575</v>
      </c>
      <c r="G8" s="80"/>
      <c r="H8" s="80"/>
      <c r="I8" s="80"/>
      <c r="J8" s="75">
        <f t="shared" si="0"/>
        <v>26575</v>
      </c>
    </row>
    <row r="9" spans="1:10" ht="12.75" customHeight="1">
      <c r="A9" s="211"/>
      <c r="B9" s="224"/>
      <c r="C9" s="78" t="s">
        <v>92</v>
      </c>
      <c r="D9" s="245"/>
      <c r="E9" s="230"/>
      <c r="F9" s="80">
        <v>0</v>
      </c>
      <c r="G9" s="80"/>
      <c r="H9" s="80"/>
      <c r="I9" s="80">
        <v>1016652</v>
      </c>
      <c r="J9" s="75">
        <f t="shared" si="0"/>
        <v>1016652</v>
      </c>
    </row>
    <row r="10" spans="1:10" ht="12.75" customHeight="1">
      <c r="A10" s="232"/>
      <c r="B10" s="233"/>
      <c r="C10" s="78" t="s">
        <v>93</v>
      </c>
      <c r="D10" s="246"/>
      <c r="E10" s="237"/>
      <c r="F10" s="80">
        <f>(461060+555713)-H10</f>
        <v>516773</v>
      </c>
      <c r="G10" s="80"/>
      <c r="H10" s="80">
        <v>500000</v>
      </c>
      <c r="I10" s="80"/>
      <c r="J10" s="75">
        <f t="shared" si="0"/>
        <v>1016773</v>
      </c>
    </row>
    <row r="11" spans="1:10" ht="36" customHeight="1">
      <c r="A11" s="83" t="s">
        <v>4</v>
      </c>
      <c r="B11" s="78" t="s">
        <v>163</v>
      </c>
      <c r="C11" s="78" t="s">
        <v>90</v>
      </c>
      <c r="D11" s="84" t="s">
        <v>167</v>
      </c>
      <c r="E11" s="85">
        <v>1000000</v>
      </c>
      <c r="F11" s="80">
        <v>50000</v>
      </c>
      <c r="G11" s="80"/>
      <c r="H11" s="80"/>
      <c r="I11" s="80"/>
      <c r="J11" s="75">
        <f t="shared" si="0"/>
        <v>50000</v>
      </c>
    </row>
    <row r="12" spans="1:10" ht="18" customHeight="1">
      <c r="A12" s="83" t="s">
        <v>4</v>
      </c>
      <c r="B12" s="78" t="s">
        <v>163</v>
      </c>
      <c r="C12" s="78" t="s">
        <v>90</v>
      </c>
      <c r="D12" s="84" t="s">
        <v>168</v>
      </c>
      <c r="E12" s="85">
        <v>17000</v>
      </c>
      <c r="F12" s="80">
        <v>17000</v>
      </c>
      <c r="G12" s="80"/>
      <c r="H12" s="80"/>
      <c r="I12" s="80"/>
      <c r="J12" s="75">
        <f t="shared" si="0"/>
        <v>17000</v>
      </c>
    </row>
    <row r="13" spans="1:10" ht="18" customHeight="1">
      <c r="A13" s="83" t="s">
        <v>4</v>
      </c>
      <c r="B13" s="78" t="s">
        <v>163</v>
      </c>
      <c r="C13" s="78" t="s">
        <v>90</v>
      </c>
      <c r="D13" s="84" t="s">
        <v>169</v>
      </c>
      <c r="E13" s="85">
        <v>142000</v>
      </c>
      <c r="F13" s="80">
        <f>100000+42000</f>
        <v>142000</v>
      </c>
      <c r="G13" s="80"/>
      <c r="H13" s="80"/>
      <c r="I13" s="80"/>
      <c r="J13" s="75">
        <f t="shared" si="0"/>
        <v>142000</v>
      </c>
    </row>
    <row r="14" spans="1:10" ht="23.25" customHeight="1">
      <c r="A14" s="83" t="s">
        <v>4</v>
      </c>
      <c r="B14" s="78" t="s">
        <v>163</v>
      </c>
      <c r="C14" s="78" t="s">
        <v>90</v>
      </c>
      <c r="D14" s="84" t="s">
        <v>170</v>
      </c>
      <c r="E14" s="85">
        <v>22000</v>
      </c>
      <c r="F14" s="80">
        <v>22000</v>
      </c>
      <c r="G14" s="80"/>
      <c r="H14" s="80"/>
      <c r="I14" s="80"/>
      <c r="J14" s="75">
        <f t="shared" si="0"/>
        <v>22000</v>
      </c>
    </row>
    <row r="15" spans="1:10" ht="18" customHeight="1">
      <c r="A15" s="83" t="s">
        <v>4</v>
      </c>
      <c r="B15" s="78" t="s">
        <v>163</v>
      </c>
      <c r="C15" s="78" t="s">
        <v>90</v>
      </c>
      <c r="D15" s="84" t="s">
        <v>171</v>
      </c>
      <c r="E15" s="85">
        <v>6400</v>
      </c>
      <c r="F15" s="80">
        <v>6400</v>
      </c>
      <c r="G15" s="80"/>
      <c r="H15" s="80"/>
      <c r="I15" s="80"/>
      <c r="J15" s="75">
        <f>SUM(F15:I15)</f>
        <v>6400</v>
      </c>
    </row>
    <row r="16" spans="1:10" ht="18" customHeight="1">
      <c r="A16" s="83" t="s">
        <v>4</v>
      </c>
      <c r="B16" s="78" t="s">
        <v>163</v>
      </c>
      <c r="C16" s="78" t="s">
        <v>90</v>
      </c>
      <c r="D16" s="84" t="s">
        <v>172</v>
      </c>
      <c r="E16" s="85">
        <v>8000</v>
      </c>
      <c r="F16" s="80">
        <v>8000</v>
      </c>
      <c r="G16" s="80"/>
      <c r="H16" s="80"/>
      <c r="I16" s="80"/>
      <c r="J16" s="75">
        <f>SUM(F16:I16)</f>
        <v>8000</v>
      </c>
    </row>
    <row r="17" spans="1:10" ht="18" customHeight="1">
      <c r="A17" s="86" t="s">
        <v>87</v>
      </c>
      <c r="B17" s="72" t="s">
        <v>88</v>
      </c>
      <c r="C17" s="72" t="s">
        <v>90</v>
      </c>
      <c r="D17" s="87" t="s">
        <v>173</v>
      </c>
      <c r="E17" s="74">
        <v>857660</v>
      </c>
      <c r="F17" s="74">
        <f>378000-60000</f>
        <v>318000</v>
      </c>
      <c r="G17" s="74"/>
      <c r="H17" s="74"/>
      <c r="I17" s="74">
        <v>180000</v>
      </c>
      <c r="J17" s="75">
        <f t="shared" si="0"/>
        <v>498000</v>
      </c>
    </row>
    <row r="18" spans="1:10" ht="12.75" customHeight="1">
      <c r="A18" s="210" t="s">
        <v>87</v>
      </c>
      <c r="B18" s="223" t="s">
        <v>88</v>
      </c>
      <c r="C18" s="77" t="s">
        <v>90</v>
      </c>
      <c r="D18" s="238" t="s">
        <v>174</v>
      </c>
      <c r="E18" s="229">
        <v>300000</v>
      </c>
      <c r="F18" s="74">
        <v>50000</v>
      </c>
      <c r="G18" s="74"/>
      <c r="H18" s="74"/>
      <c r="I18" s="74"/>
      <c r="J18" s="75">
        <f t="shared" si="0"/>
        <v>50000</v>
      </c>
    </row>
    <row r="19" spans="1:10" ht="12.75" customHeight="1">
      <c r="A19" s="211"/>
      <c r="B19" s="224"/>
      <c r="C19" s="77" t="s">
        <v>92</v>
      </c>
      <c r="D19" s="239"/>
      <c r="E19" s="230"/>
      <c r="F19" s="74">
        <v>53360</v>
      </c>
      <c r="G19" s="74"/>
      <c r="H19" s="74"/>
      <c r="I19" s="74"/>
      <c r="J19" s="75">
        <f t="shared" si="0"/>
        <v>53360</v>
      </c>
    </row>
    <row r="20" spans="1:10" ht="14.25" customHeight="1">
      <c r="A20" s="232"/>
      <c r="B20" s="233"/>
      <c r="C20" s="77" t="s">
        <v>93</v>
      </c>
      <c r="D20" s="240"/>
      <c r="E20" s="237"/>
      <c r="F20" s="74">
        <v>127610</v>
      </c>
      <c r="G20" s="74"/>
      <c r="H20" s="74"/>
      <c r="I20" s="74"/>
      <c r="J20" s="75">
        <f t="shared" si="0"/>
        <v>127610</v>
      </c>
    </row>
    <row r="21" spans="1:10" ht="23.25" customHeight="1">
      <c r="A21" s="76" t="s">
        <v>87</v>
      </c>
      <c r="B21" s="77" t="s">
        <v>88</v>
      </c>
      <c r="C21" s="77" t="s">
        <v>90</v>
      </c>
      <c r="D21" s="88" t="s">
        <v>175</v>
      </c>
      <c r="E21" s="79">
        <v>520000</v>
      </c>
      <c r="F21" s="80">
        <v>112500</v>
      </c>
      <c r="G21" s="80"/>
      <c r="H21" s="80"/>
      <c r="I21" s="80">
        <v>400000</v>
      </c>
      <c r="J21" s="75">
        <f t="shared" si="0"/>
        <v>512500</v>
      </c>
    </row>
    <row r="22" spans="1:10" ht="16.5" customHeight="1">
      <c r="A22" s="76" t="s">
        <v>87</v>
      </c>
      <c r="B22" s="77" t="s">
        <v>88</v>
      </c>
      <c r="C22" s="77" t="s">
        <v>90</v>
      </c>
      <c r="D22" s="88" t="s">
        <v>176</v>
      </c>
      <c r="E22" s="79">
        <v>7500</v>
      </c>
      <c r="F22" s="80">
        <v>7500</v>
      </c>
      <c r="G22" s="80"/>
      <c r="H22" s="80"/>
      <c r="I22" s="80"/>
      <c r="J22" s="75">
        <f t="shared" si="0"/>
        <v>7500</v>
      </c>
    </row>
    <row r="23" spans="1:10" ht="18" customHeight="1">
      <c r="A23" s="86" t="s">
        <v>12</v>
      </c>
      <c r="B23" s="72" t="s">
        <v>14</v>
      </c>
      <c r="C23" s="72" t="s">
        <v>90</v>
      </c>
      <c r="D23" s="89" t="s">
        <v>177</v>
      </c>
      <c r="E23" s="74">
        <f>5400+115000</f>
        <v>120400</v>
      </c>
      <c r="F23" s="80">
        <f>5400+115000</f>
        <v>120400</v>
      </c>
      <c r="G23" s="80"/>
      <c r="H23" s="80"/>
      <c r="I23" s="80"/>
      <c r="J23" s="75">
        <f t="shared" si="0"/>
        <v>120400</v>
      </c>
    </row>
    <row r="24" spans="1:10" ht="18" customHeight="1">
      <c r="A24" s="83" t="s">
        <v>12</v>
      </c>
      <c r="B24" s="78" t="s">
        <v>14</v>
      </c>
      <c r="C24" s="78" t="s">
        <v>178</v>
      </c>
      <c r="D24" s="90" t="s">
        <v>179</v>
      </c>
      <c r="E24" s="80">
        <v>53200</v>
      </c>
      <c r="F24" s="80"/>
      <c r="G24" s="80">
        <v>9120</v>
      </c>
      <c r="H24" s="80"/>
      <c r="I24" s="80"/>
      <c r="J24" s="91">
        <f t="shared" si="0"/>
        <v>9120</v>
      </c>
    </row>
    <row r="25" spans="1:12" ht="11.25" customHeight="1">
      <c r="A25" s="210" t="s">
        <v>12</v>
      </c>
      <c r="B25" s="223" t="s">
        <v>18</v>
      </c>
      <c r="C25" s="78" t="s">
        <v>90</v>
      </c>
      <c r="D25" s="234" t="s">
        <v>180</v>
      </c>
      <c r="E25" s="229">
        <v>185000</v>
      </c>
      <c r="F25" s="80">
        <v>2000</v>
      </c>
      <c r="G25" s="80"/>
      <c r="H25" s="80"/>
      <c r="I25" s="80"/>
      <c r="J25" s="75">
        <f t="shared" si="0"/>
        <v>2000</v>
      </c>
      <c r="L25" s="52"/>
    </row>
    <row r="26" spans="1:10" ht="12" customHeight="1">
      <c r="A26" s="211"/>
      <c r="B26" s="224"/>
      <c r="C26" s="78" t="s">
        <v>92</v>
      </c>
      <c r="D26" s="235"/>
      <c r="E26" s="230"/>
      <c r="F26" s="80">
        <v>0</v>
      </c>
      <c r="G26" s="80"/>
      <c r="H26" s="80"/>
      <c r="I26" s="80">
        <v>81405</v>
      </c>
      <c r="J26" s="75">
        <f t="shared" si="0"/>
        <v>81405</v>
      </c>
    </row>
    <row r="27" spans="1:12" ht="12" customHeight="1">
      <c r="A27" s="232"/>
      <c r="B27" s="233"/>
      <c r="C27" s="72" t="s">
        <v>93</v>
      </c>
      <c r="D27" s="236"/>
      <c r="E27" s="237"/>
      <c r="F27" s="74">
        <f>27136+23879</f>
        <v>51015</v>
      </c>
      <c r="G27" s="74"/>
      <c r="H27" s="74"/>
      <c r="I27" s="74"/>
      <c r="J27" s="75">
        <f t="shared" si="0"/>
        <v>51015</v>
      </c>
      <c r="L27" s="52"/>
    </row>
    <row r="28" spans="1:10" ht="35.25" customHeight="1">
      <c r="A28" s="86" t="s">
        <v>12</v>
      </c>
      <c r="B28" s="72" t="s">
        <v>18</v>
      </c>
      <c r="C28" s="72" t="s">
        <v>90</v>
      </c>
      <c r="D28" s="87" t="s">
        <v>181</v>
      </c>
      <c r="E28" s="74">
        <v>1000000</v>
      </c>
      <c r="F28" s="74">
        <f>584924-273350</f>
        <v>311574</v>
      </c>
      <c r="G28" s="74"/>
      <c r="H28" s="74"/>
      <c r="I28" s="74">
        <v>273350</v>
      </c>
      <c r="J28" s="75">
        <f t="shared" si="0"/>
        <v>584924</v>
      </c>
    </row>
    <row r="29" spans="1:10" ht="14.25" customHeight="1">
      <c r="A29" s="86" t="s">
        <v>21</v>
      </c>
      <c r="B29" s="72" t="s">
        <v>96</v>
      </c>
      <c r="C29" s="72" t="s">
        <v>178</v>
      </c>
      <c r="D29" s="87" t="s">
        <v>182</v>
      </c>
      <c r="E29" s="74">
        <v>38000</v>
      </c>
      <c r="F29" s="74">
        <f>15000+23000</f>
        <v>38000</v>
      </c>
      <c r="G29" s="74"/>
      <c r="H29" s="74"/>
      <c r="I29" s="74"/>
      <c r="J29" s="75">
        <f t="shared" si="0"/>
        <v>38000</v>
      </c>
    </row>
    <row r="30" spans="1:10" ht="18" customHeight="1">
      <c r="A30" s="86" t="s">
        <v>119</v>
      </c>
      <c r="B30" s="72" t="s">
        <v>120</v>
      </c>
      <c r="C30" s="94" t="s">
        <v>90</v>
      </c>
      <c r="D30" s="95" t="s">
        <v>183</v>
      </c>
      <c r="E30" s="85">
        <v>4325</v>
      </c>
      <c r="F30" s="85">
        <v>4325</v>
      </c>
      <c r="G30" s="74"/>
      <c r="H30" s="74"/>
      <c r="I30" s="74"/>
      <c r="J30" s="75">
        <f t="shared" si="0"/>
        <v>4325</v>
      </c>
    </row>
    <row r="31" spans="1:10" ht="18" customHeight="1">
      <c r="A31" s="86" t="s">
        <v>119</v>
      </c>
      <c r="B31" s="72" t="s">
        <v>120</v>
      </c>
      <c r="C31" s="94" t="s">
        <v>90</v>
      </c>
      <c r="D31" s="95" t="s">
        <v>184</v>
      </c>
      <c r="E31" s="85">
        <v>5000</v>
      </c>
      <c r="F31" s="85">
        <v>5000</v>
      </c>
      <c r="G31" s="74"/>
      <c r="H31" s="74"/>
      <c r="I31" s="74"/>
      <c r="J31" s="75">
        <f t="shared" si="0"/>
        <v>5000</v>
      </c>
    </row>
    <row r="32" spans="1:10" ht="15.75" customHeight="1">
      <c r="A32" s="86" t="s">
        <v>119</v>
      </c>
      <c r="B32" s="72" t="s">
        <v>120</v>
      </c>
      <c r="C32" s="94" t="s">
        <v>178</v>
      </c>
      <c r="D32" s="95" t="s">
        <v>185</v>
      </c>
      <c r="E32" s="85">
        <v>3800</v>
      </c>
      <c r="F32" s="85">
        <v>3800</v>
      </c>
      <c r="G32" s="74"/>
      <c r="H32" s="74"/>
      <c r="I32" s="74"/>
      <c r="J32" s="75">
        <f t="shared" si="0"/>
        <v>3800</v>
      </c>
    </row>
    <row r="33" spans="1:10" ht="14.25" customHeight="1">
      <c r="A33" s="210" t="s">
        <v>49</v>
      </c>
      <c r="B33" s="223" t="s">
        <v>124</v>
      </c>
      <c r="C33" s="94" t="s">
        <v>90</v>
      </c>
      <c r="D33" s="226" t="s">
        <v>186</v>
      </c>
      <c r="E33" s="229">
        <v>5000</v>
      </c>
      <c r="F33" s="97">
        <f>5000-611</f>
        <v>4389</v>
      </c>
      <c r="G33" s="98"/>
      <c r="H33" s="98"/>
      <c r="I33" s="98"/>
      <c r="J33" s="75">
        <f t="shared" si="0"/>
        <v>4389</v>
      </c>
    </row>
    <row r="34" spans="1:10" ht="13.5" customHeight="1">
      <c r="A34" s="211"/>
      <c r="B34" s="224"/>
      <c r="C34" s="94" t="s">
        <v>92</v>
      </c>
      <c r="D34" s="227"/>
      <c r="E34" s="230"/>
      <c r="F34" s="97">
        <v>0</v>
      </c>
      <c r="G34" s="98"/>
      <c r="H34" s="98"/>
      <c r="I34" s="98">
        <v>427</v>
      </c>
      <c r="J34" s="75">
        <f t="shared" si="0"/>
        <v>427</v>
      </c>
    </row>
    <row r="35" spans="1:10" ht="10.5" customHeight="1" thickBot="1">
      <c r="A35" s="212"/>
      <c r="B35" s="225"/>
      <c r="C35" s="116" t="s">
        <v>93</v>
      </c>
      <c r="D35" s="228"/>
      <c r="E35" s="231"/>
      <c r="F35" s="117">
        <v>184</v>
      </c>
      <c r="G35" s="118"/>
      <c r="H35" s="118"/>
      <c r="I35" s="118"/>
      <c r="J35" s="119">
        <f t="shared" si="0"/>
        <v>184</v>
      </c>
    </row>
    <row r="36" spans="1:10" ht="13.5" customHeight="1" thickTop="1">
      <c r="A36" s="83" t="s">
        <v>49</v>
      </c>
      <c r="B36" s="78" t="s">
        <v>124</v>
      </c>
      <c r="C36" s="99" t="s">
        <v>178</v>
      </c>
      <c r="D36" s="95" t="s">
        <v>187</v>
      </c>
      <c r="E36" s="85">
        <v>20000</v>
      </c>
      <c r="F36" s="85">
        <v>20000</v>
      </c>
      <c r="G36" s="80"/>
      <c r="H36" s="80"/>
      <c r="I36" s="80"/>
      <c r="J36" s="91">
        <f t="shared" si="0"/>
        <v>20000</v>
      </c>
    </row>
    <row r="37" spans="1:10" ht="24" customHeight="1">
      <c r="A37" s="83" t="s">
        <v>188</v>
      </c>
      <c r="B37" s="78" t="s">
        <v>189</v>
      </c>
      <c r="C37" s="78" t="s">
        <v>178</v>
      </c>
      <c r="D37" s="90" t="s">
        <v>190</v>
      </c>
      <c r="E37" s="80">
        <f>19704+368</f>
        <v>20072</v>
      </c>
      <c r="F37" s="80">
        <f>19704+368</f>
        <v>20072</v>
      </c>
      <c r="G37" s="80"/>
      <c r="H37" s="80"/>
      <c r="I37" s="80"/>
      <c r="J37" s="91">
        <f t="shared" si="0"/>
        <v>20072</v>
      </c>
    </row>
    <row r="38" spans="1:10" ht="18" customHeight="1">
      <c r="A38" s="100" t="s">
        <v>188</v>
      </c>
      <c r="B38" s="94" t="s">
        <v>191</v>
      </c>
      <c r="C38" s="94" t="s">
        <v>192</v>
      </c>
      <c r="D38" s="101" t="s">
        <v>193</v>
      </c>
      <c r="E38" s="97">
        <v>50000</v>
      </c>
      <c r="F38" s="74">
        <v>50000</v>
      </c>
      <c r="G38" s="74"/>
      <c r="H38" s="74"/>
      <c r="I38" s="74"/>
      <c r="J38" s="75">
        <f t="shared" si="0"/>
        <v>50000</v>
      </c>
    </row>
    <row r="39" spans="1:10" ht="18" customHeight="1">
      <c r="A39" s="86" t="s">
        <v>194</v>
      </c>
      <c r="B39" s="72" t="s">
        <v>195</v>
      </c>
      <c r="C39" s="94" t="s">
        <v>90</v>
      </c>
      <c r="D39" s="101" t="s">
        <v>196</v>
      </c>
      <c r="E39" s="97">
        <v>7000</v>
      </c>
      <c r="F39" s="97">
        <v>7000</v>
      </c>
      <c r="G39" s="74"/>
      <c r="H39" s="74"/>
      <c r="I39" s="74"/>
      <c r="J39" s="75">
        <f t="shared" si="0"/>
        <v>7000</v>
      </c>
    </row>
    <row r="40" spans="1:10" ht="18" customHeight="1">
      <c r="A40" s="86" t="s">
        <v>194</v>
      </c>
      <c r="B40" s="72" t="s">
        <v>195</v>
      </c>
      <c r="C40" s="94" t="s">
        <v>90</v>
      </c>
      <c r="D40" s="101" t="s">
        <v>197</v>
      </c>
      <c r="E40" s="97">
        <v>8000</v>
      </c>
      <c r="F40" s="97">
        <v>8000</v>
      </c>
      <c r="G40" s="74"/>
      <c r="H40" s="74"/>
      <c r="I40" s="74"/>
      <c r="J40" s="75">
        <f t="shared" si="0"/>
        <v>8000</v>
      </c>
    </row>
    <row r="41" spans="1:10" ht="18" customHeight="1">
      <c r="A41" s="86" t="s">
        <v>194</v>
      </c>
      <c r="B41" s="72" t="s">
        <v>195</v>
      </c>
      <c r="C41" s="94" t="s">
        <v>90</v>
      </c>
      <c r="D41" s="101" t="s">
        <v>198</v>
      </c>
      <c r="E41" s="97">
        <v>7631</v>
      </c>
      <c r="F41" s="97">
        <v>7631</v>
      </c>
      <c r="G41" s="74"/>
      <c r="H41" s="74"/>
      <c r="I41" s="74"/>
      <c r="J41" s="75">
        <f t="shared" si="0"/>
        <v>7631</v>
      </c>
    </row>
    <row r="42" spans="1:10" ht="18" customHeight="1">
      <c r="A42" s="86" t="s">
        <v>194</v>
      </c>
      <c r="B42" s="72" t="s">
        <v>195</v>
      </c>
      <c r="C42" s="94" t="s">
        <v>90</v>
      </c>
      <c r="D42" s="95" t="s">
        <v>199</v>
      </c>
      <c r="E42" s="85">
        <v>14019</v>
      </c>
      <c r="F42" s="85">
        <v>14019</v>
      </c>
      <c r="G42" s="74"/>
      <c r="H42" s="74"/>
      <c r="I42" s="74"/>
      <c r="J42" s="75">
        <f t="shared" si="0"/>
        <v>14019</v>
      </c>
    </row>
    <row r="43" spans="1:10" ht="18" customHeight="1">
      <c r="A43" s="76" t="s">
        <v>194</v>
      </c>
      <c r="B43" s="77" t="s">
        <v>195</v>
      </c>
      <c r="C43" s="102" t="s">
        <v>178</v>
      </c>
      <c r="D43" s="96" t="s">
        <v>200</v>
      </c>
      <c r="E43" s="79">
        <v>4349</v>
      </c>
      <c r="F43" s="79">
        <v>4349</v>
      </c>
      <c r="G43" s="98"/>
      <c r="H43" s="98"/>
      <c r="I43" s="98"/>
      <c r="J43" s="103">
        <f t="shared" si="0"/>
        <v>4349</v>
      </c>
    </row>
    <row r="44" spans="1:10" ht="51.75" customHeight="1">
      <c r="A44" s="86" t="s">
        <v>194</v>
      </c>
      <c r="B44" s="72" t="s">
        <v>195</v>
      </c>
      <c r="C44" s="72" t="s">
        <v>90</v>
      </c>
      <c r="D44" s="87" t="s">
        <v>201</v>
      </c>
      <c r="E44" s="74">
        <v>65270</v>
      </c>
      <c r="F44" s="74">
        <v>65270</v>
      </c>
      <c r="G44" s="74"/>
      <c r="H44" s="74"/>
      <c r="I44" s="74"/>
      <c r="J44" s="75">
        <f t="shared" si="0"/>
        <v>65270</v>
      </c>
    </row>
    <row r="45" spans="1:10" ht="25.5" customHeight="1">
      <c r="A45" s="86" t="s">
        <v>194</v>
      </c>
      <c r="B45" s="72" t="s">
        <v>195</v>
      </c>
      <c r="C45" s="72" t="s">
        <v>90</v>
      </c>
      <c r="D45" s="87" t="s">
        <v>202</v>
      </c>
      <c r="E45" s="74">
        <v>550000</v>
      </c>
      <c r="F45" s="74">
        <v>550000</v>
      </c>
      <c r="G45" s="74"/>
      <c r="H45" s="74"/>
      <c r="I45" s="74"/>
      <c r="J45" s="75">
        <f t="shared" si="0"/>
        <v>550000</v>
      </c>
    </row>
    <row r="46" spans="1:10" ht="27" customHeight="1">
      <c r="A46" s="86" t="s">
        <v>194</v>
      </c>
      <c r="B46" s="72" t="s">
        <v>203</v>
      </c>
      <c r="C46" s="72" t="s">
        <v>192</v>
      </c>
      <c r="D46" s="101" t="s">
        <v>204</v>
      </c>
      <c r="E46" s="74">
        <v>500000</v>
      </c>
      <c r="F46" s="74">
        <f>145863-11959-10000-2000</f>
        <v>121904</v>
      </c>
      <c r="G46" s="74"/>
      <c r="H46" s="74"/>
      <c r="I46" s="74"/>
      <c r="J46" s="75">
        <f t="shared" si="0"/>
        <v>121904</v>
      </c>
    </row>
    <row r="47" spans="1:10" ht="30" customHeight="1">
      <c r="A47" s="86" t="s">
        <v>194</v>
      </c>
      <c r="B47" s="72" t="s">
        <v>203</v>
      </c>
      <c r="C47" s="72" t="s">
        <v>192</v>
      </c>
      <c r="D47" s="101" t="s">
        <v>205</v>
      </c>
      <c r="E47" s="74">
        <v>47000</v>
      </c>
      <c r="F47" s="74">
        <v>19100</v>
      </c>
      <c r="G47" s="74"/>
      <c r="H47" s="74"/>
      <c r="I47" s="74"/>
      <c r="J47" s="75">
        <f t="shared" si="0"/>
        <v>19100</v>
      </c>
    </row>
    <row r="48" spans="1:10" ht="36" customHeight="1">
      <c r="A48" s="86" t="s">
        <v>146</v>
      </c>
      <c r="B48" s="72" t="s">
        <v>206</v>
      </c>
      <c r="C48" s="72" t="s">
        <v>90</v>
      </c>
      <c r="D48" s="87" t="s">
        <v>207</v>
      </c>
      <c r="E48" s="74">
        <v>1350000</v>
      </c>
      <c r="F48" s="74">
        <v>684000</v>
      </c>
      <c r="G48" s="74"/>
      <c r="H48" s="74"/>
      <c r="I48" s="74">
        <v>666000</v>
      </c>
      <c r="J48" s="75">
        <f>SUM(F48:I48)</f>
        <v>1350000</v>
      </c>
    </row>
    <row r="49" spans="1:10" ht="18" customHeight="1">
      <c r="A49" s="86" t="s">
        <v>146</v>
      </c>
      <c r="B49" s="72" t="s">
        <v>147</v>
      </c>
      <c r="C49" s="72" t="s">
        <v>90</v>
      </c>
      <c r="D49" s="87" t="s">
        <v>208</v>
      </c>
      <c r="E49" s="74">
        <v>11626</v>
      </c>
      <c r="F49" s="74">
        <v>11626</v>
      </c>
      <c r="G49" s="74"/>
      <c r="H49" s="74"/>
      <c r="I49" s="74"/>
      <c r="J49" s="75">
        <f t="shared" si="0"/>
        <v>11626</v>
      </c>
    </row>
    <row r="50" spans="1:10" ht="14.25" customHeight="1">
      <c r="A50" s="76" t="s">
        <v>146</v>
      </c>
      <c r="B50" s="77" t="s">
        <v>147</v>
      </c>
      <c r="C50" s="77" t="s">
        <v>90</v>
      </c>
      <c r="D50" s="92" t="s">
        <v>209</v>
      </c>
      <c r="E50" s="98">
        <v>14669</v>
      </c>
      <c r="F50" s="98">
        <v>14669</v>
      </c>
      <c r="G50" s="98"/>
      <c r="H50" s="98"/>
      <c r="I50" s="98"/>
      <c r="J50" s="103">
        <f t="shared" si="0"/>
        <v>14669</v>
      </c>
    </row>
    <row r="51" spans="1:10" ht="13.5" customHeight="1">
      <c r="A51" s="86" t="s">
        <v>146</v>
      </c>
      <c r="B51" s="72" t="s">
        <v>147</v>
      </c>
      <c r="C51" s="72" t="s">
        <v>90</v>
      </c>
      <c r="D51" s="87" t="s">
        <v>210</v>
      </c>
      <c r="E51" s="74">
        <v>8718</v>
      </c>
      <c r="F51" s="74">
        <v>8718</v>
      </c>
      <c r="G51" s="74"/>
      <c r="H51" s="74"/>
      <c r="I51" s="74"/>
      <c r="J51" s="75">
        <f>SUM(F51:I51)</f>
        <v>8718</v>
      </c>
    </row>
    <row r="52" spans="1:10" ht="25.5" customHeight="1">
      <c r="A52" s="81" t="s">
        <v>146</v>
      </c>
      <c r="B52" s="82" t="s">
        <v>147</v>
      </c>
      <c r="C52" s="82" t="s">
        <v>90</v>
      </c>
      <c r="D52" s="93" t="s">
        <v>211</v>
      </c>
      <c r="E52" s="104">
        <v>4000</v>
      </c>
      <c r="F52" s="104">
        <v>4000</v>
      </c>
      <c r="G52" s="104"/>
      <c r="H52" s="104"/>
      <c r="I52" s="104"/>
      <c r="J52" s="105">
        <f t="shared" si="0"/>
        <v>4000</v>
      </c>
    </row>
    <row r="53" spans="1:10" ht="16.5" customHeight="1">
      <c r="A53" s="86" t="s">
        <v>146</v>
      </c>
      <c r="B53" s="72" t="s">
        <v>147</v>
      </c>
      <c r="C53" s="72" t="s">
        <v>90</v>
      </c>
      <c r="D53" s="87" t="s">
        <v>212</v>
      </c>
      <c r="E53" s="74">
        <v>5000</v>
      </c>
      <c r="F53" s="74">
        <v>5000</v>
      </c>
      <c r="G53" s="74"/>
      <c r="H53" s="74"/>
      <c r="I53" s="74"/>
      <c r="J53" s="75">
        <f t="shared" si="0"/>
        <v>5000</v>
      </c>
    </row>
    <row r="54" spans="1:10" ht="14.25" customHeight="1">
      <c r="A54" s="86" t="s">
        <v>146</v>
      </c>
      <c r="B54" s="72" t="s">
        <v>147</v>
      </c>
      <c r="C54" s="72" t="s">
        <v>90</v>
      </c>
      <c r="D54" s="96" t="s">
        <v>213</v>
      </c>
      <c r="E54" s="98">
        <v>108000</v>
      </c>
      <c r="F54" s="74">
        <f>36000-1000+54</f>
        <v>35054</v>
      </c>
      <c r="G54" s="74"/>
      <c r="H54" s="74"/>
      <c r="I54" s="74"/>
      <c r="J54" s="75">
        <f t="shared" si="0"/>
        <v>35054</v>
      </c>
    </row>
    <row r="55" spans="1:10" ht="15" customHeight="1">
      <c r="A55" s="86" t="s">
        <v>146</v>
      </c>
      <c r="B55" s="72" t="s">
        <v>147</v>
      </c>
      <c r="C55" s="72" t="s">
        <v>90</v>
      </c>
      <c r="D55" s="96" t="s">
        <v>214</v>
      </c>
      <c r="E55" s="98">
        <v>10000</v>
      </c>
      <c r="F55" s="74">
        <v>4924</v>
      </c>
      <c r="G55" s="74"/>
      <c r="H55" s="74"/>
      <c r="I55" s="74"/>
      <c r="J55" s="75">
        <f t="shared" si="0"/>
        <v>4924</v>
      </c>
    </row>
    <row r="56" spans="1:10" ht="23.25" customHeight="1">
      <c r="A56" s="86" t="s">
        <v>146</v>
      </c>
      <c r="B56" s="72" t="s">
        <v>147</v>
      </c>
      <c r="C56" s="72" t="s">
        <v>178</v>
      </c>
      <c r="D56" s="87" t="s">
        <v>215</v>
      </c>
      <c r="E56" s="74">
        <v>80000</v>
      </c>
      <c r="F56" s="74">
        <v>40606</v>
      </c>
      <c r="G56" s="74"/>
      <c r="H56" s="74"/>
      <c r="I56" s="74">
        <v>34996</v>
      </c>
      <c r="J56" s="75">
        <f t="shared" si="0"/>
        <v>75602</v>
      </c>
    </row>
    <row r="57" spans="1:10" ht="14.25" customHeight="1">
      <c r="A57" s="86" t="s">
        <v>146</v>
      </c>
      <c r="B57" s="72" t="s">
        <v>147</v>
      </c>
      <c r="C57" s="72" t="s">
        <v>90</v>
      </c>
      <c r="D57" s="96" t="s">
        <v>216</v>
      </c>
      <c r="E57" s="74">
        <v>15000</v>
      </c>
      <c r="F57" s="74">
        <v>15000</v>
      </c>
      <c r="G57" s="74"/>
      <c r="H57" s="74"/>
      <c r="I57" s="74"/>
      <c r="J57" s="75">
        <f t="shared" si="0"/>
        <v>15000</v>
      </c>
    </row>
    <row r="58" spans="1:10" ht="15.75" customHeight="1" thickBot="1">
      <c r="A58" s="86" t="s">
        <v>146</v>
      </c>
      <c r="B58" s="72" t="s">
        <v>147</v>
      </c>
      <c r="C58" s="72" t="s">
        <v>178</v>
      </c>
      <c r="D58" s="87" t="s">
        <v>217</v>
      </c>
      <c r="E58" s="74">
        <v>6100</v>
      </c>
      <c r="F58" s="74">
        <v>6100</v>
      </c>
      <c r="G58" s="74"/>
      <c r="H58" s="74"/>
      <c r="I58" s="74"/>
      <c r="J58" s="75">
        <f>SUM(F58:I58)</f>
        <v>6100</v>
      </c>
    </row>
    <row r="59" spans="1:10" ht="18" customHeight="1" thickBot="1" thickTop="1">
      <c r="A59" s="206" t="s">
        <v>218</v>
      </c>
      <c r="B59" s="207"/>
      <c r="C59" s="207"/>
      <c r="D59" s="207"/>
      <c r="E59" s="106" t="s">
        <v>219</v>
      </c>
      <c r="F59" s="107">
        <f>SUM(F6:F58)</f>
        <v>4255447</v>
      </c>
      <c r="G59" s="107">
        <f>SUM(G6:G58)</f>
        <v>171742</v>
      </c>
      <c r="H59" s="107">
        <f>SUM(H6:H58)</f>
        <v>1220000</v>
      </c>
      <c r="I59" s="107">
        <f>SUM(I6:I58)</f>
        <v>2892830</v>
      </c>
      <c r="J59" s="108">
        <f t="shared" si="0"/>
        <v>8540019</v>
      </c>
    </row>
    <row r="60" spans="1:10" ht="19.5" customHeight="1" thickTop="1">
      <c r="A60" s="109"/>
      <c r="B60" s="109"/>
      <c r="C60" s="109"/>
      <c r="D60" s="110"/>
      <c r="E60" s="111"/>
      <c r="F60" s="112"/>
      <c r="G60" s="111"/>
      <c r="H60" s="111"/>
      <c r="I60" s="111"/>
      <c r="J60" s="111"/>
    </row>
    <row r="61" spans="1:10" ht="19.5" customHeight="1">
      <c r="A61" s="109"/>
      <c r="B61" s="109"/>
      <c r="C61" s="208"/>
      <c r="D61" s="208"/>
      <c r="E61" s="111"/>
      <c r="F61" s="111"/>
      <c r="G61" s="111"/>
      <c r="H61" s="111"/>
      <c r="I61" s="111"/>
      <c r="J61" s="111"/>
    </row>
    <row r="62" spans="1:10" ht="19.5" customHeight="1">
      <c r="A62" s="109"/>
      <c r="B62" s="109"/>
      <c r="C62" s="209"/>
      <c r="D62" s="209"/>
      <c r="E62" s="111"/>
      <c r="F62" s="111"/>
      <c r="G62" s="111"/>
      <c r="H62" s="111"/>
      <c r="I62" s="111"/>
      <c r="J62" s="111"/>
    </row>
    <row r="63" spans="1:10" ht="19.5" customHeight="1">
      <c r="A63" s="109"/>
      <c r="B63" s="109"/>
      <c r="C63" s="109"/>
      <c r="D63" s="110"/>
      <c r="E63" s="111"/>
      <c r="F63" s="111"/>
      <c r="G63" s="111"/>
      <c r="H63" s="111"/>
      <c r="I63" s="111"/>
      <c r="J63" s="111"/>
    </row>
    <row r="64" spans="1:10" ht="19.5" customHeight="1">
      <c r="A64" s="109"/>
      <c r="B64" s="109"/>
      <c r="C64" s="109"/>
      <c r="D64" s="110"/>
      <c r="E64" s="111"/>
      <c r="F64" s="111"/>
      <c r="G64" s="111"/>
      <c r="H64" s="111"/>
      <c r="I64" s="111"/>
      <c r="J64" s="111"/>
    </row>
    <row r="65" spans="1:12" ht="19.5" customHeight="1">
      <c r="A65" s="109"/>
      <c r="B65" s="109"/>
      <c r="C65" s="109"/>
      <c r="D65" s="110"/>
      <c r="E65" s="111"/>
      <c r="F65" s="111"/>
      <c r="G65" s="111"/>
      <c r="H65" s="111"/>
      <c r="I65" s="111"/>
      <c r="J65" s="111"/>
      <c r="L65" s="52"/>
    </row>
    <row r="66" spans="1:10" ht="19.5" customHeight="1">
      <c r="A66" s="109"/>
      <c r="B66" s="109"/>
      <c r="C66" s="109"/>
      <c r="D66" s="110"/>
      <c r="E66" s="111"/>
      <c r="F66" s="111"/>
      <c r="G66" s="111"/>
      <c r="H66" s="111"/>
      <c r="I66" s="111"/>
      <c r="J66" s="111"/>
    </row>
    <row r="67" spans="1:10" ht="19.5" customHeight="1">
      <c r="A67" s="109"/>
      <c r="B67" s="109"/>
      <c r="C67" s="109"/>
      <c r="D67" s="110"/>
      <c r="E67" s="111"/>
      <c r="F67" s="111"/>
      <c r="G67" s="111"/>
      <c r="H67" s="111"/>
      <c r="I67" s="111"/>
      <c r="J67" s="111"/>
    </row>
    <row r="68" spans="1:10" ht="19.5" customHeight="1">
      <c r="A68" s="109"/>
      <c r="B68" s="109"/>
      <c r="C68" s="109"/>
      <c r="D68" s="110"/>
      <c r="E68" s="111"/>
      <c r="F68" s="111"/>
      <c r="G68" s="111"/>
      <c r="H68" s="111"/>
      <c r="I68" s="111"/>
      <c r="J68" s="111"/>
    </row>
    <row r="69" spans="1:10" ht="19.5" customHeight="1">
      <c r="A69" s="113"/>
      <c r="B69" s="113"/>
      <c r="C69" s="113"/>
      <c r="D69" s="110"/>
      <c r="E69" s="114"/>
      <c r="F69" s="114"/>
      <c r="G69" s="114"/>
      <c r="H69" s="114"/>
      <c r="I69" s="114"/>
      <c r="J69" s="114"/>
    </row>
    <row r="70" spans="1:10" ht="19.5" customHeight="1">
      <c r="A70" s="113"/>
      <c r="B70" s="113"/>
      <c r="C70" s="113"/>
      <c r="D70" s="110"/>
      <c r="E70" s="114"/>
      <c r="F70" s="114"/>
      <c r="G70" s="114"/>
      <c r="H70" s="114"/>
      <c r="I70" s="114"/>
      <c r="J70" s="114"/>
    </row>
    <row r="71" spans="1:10" ht="19.5" customHeight="1">
      <c r="A71" s="113"/>
      <c r="B71" s="113"/>
      <c r="C71" s="113"/>
      <c r="D71" s="110"/>
      <c r="E71" s="114"/>
      <c r="F71" s="114"/>
      <c r="G71" s="114"/>
      <c r="H71" s="114"/>
      <c r="I71" s="114"/>
      <c r="J71" s="114"/>
    </row>
    <row r="72" spans="1:10" ht="19.5" customHeight="1">
      <c r="A72" s="113"/>
      <c r="B72" s="113"/>
      <c r="C72" s="113"/>
      <c r="D72" s="110"/>
      <c r="E72" s="113"/>
      <c r="F72" s="113"/>
      <c r="G72" s="113"/>
      <c r="H72" s="113"/>
      <c r="I72" s="113"/>
      <c r="J72" s="113"/>
    </row>
    <row r="73" ht="19.5" customHeight="1">
      <c r="D73" s="115"/>
    </row>
    <row r="74" ht="19.5" customHeight="1">
      <c r="D74" s="115"/>
    </row>
    <row r="75" ht="19.5" customHeight="1">
      <c r="D75" s="115"/>
    </row>
    <row r="76" ht="19.5" customHeight="1">
      <c r="D76" s="115"/>
    </row>
    <row r="77" ht="19.5" customHeight="1">
      <c r="D77" s="115"/>
    </row>
  </sheetData>
  <mergeCells count="22">
    <mergeCell ref="B1:D1"/>
    <mergeCell ref="F2:J2"/>
    <mergeCell ref="A3:J3"/>
    <mergeCell ref="A8:A10"/>
    <mergeCell ref="B8:B10"/>
    <mergeCell ref="D8:D10"/>
    <mergeCell ref="E8:E10"/>
    <mergeCell ref="A18:A20"/>
    <mergeCell ref="B18:B20"/>
    <mergeCell ref="D18:D20"/>
    <mergeCell ref="E18:E20"/>
    <mergeCell ref="E33:E35"/>
    <mergeCell ref="A25:A27"/>
    <mergeCell ref="B25:B27"/>
    <mergeCell ref="D25:D27"/>
    <mergeCell ref="E25:E27"/>
    <mergeCell ref="A59:D59"/>
    <mergeCell ref="C61:D61"/>
    <mergeCell ref="C62:D62"/>
    <mergeCell ref="A33:A35"/>
    <mergeCell ref="B33:B35"/>
    <mergeCell ref="D33:D3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7.83203125" style="133" customWidth="1"/>
    <col min="2" max="2" width="82.33203125" style="133" customWidth="1"/>
    <col min="3" max="3" width="14.66015625" style="133" customWidth="1"/>
    <col min="4" max="4" width="15" style="133" customWidth="1"/>
    <col min="5" max="5" width="15.16015625" style="133" customWidth="1"/>
    <col min="6" max="7" width="14.66015625" style="133" customWidth="1"/>
    <col min="8" max="8" width="17.16015625" style="133" customWidth="1"/>
    <col min="9" max="16384" width="9.33203125" style="133" customWidth="1"/>
  </cols>
  <sheetData>
    <row r="1" spans="1:8" ht="12.75" customHeight="1">
      <c r="A1" s="260" t="s">
        <v>249</v>
      </c>
      <c r="B1" s="260"/>
      <c r="C1" s="129"/>
      <c r="D1" s="130"/>
      <c r="E1" s="131" t="s">
        <v>246</v>
      </c>
      <c r="F1" s="131"/>
      <c r="G1" s="132"/>
      <c r="H1" s="131"/>
    </row>
    <row r="2" spans="1:8" ht="12.75">
      <c r="A2" s="260"/>
      <c r="B2" s="260"/>
      <c r="C2" s="130"/>
      <c r="D2" s="130"/>
      <c r="E2" s="131" t="s">
        <v>221</v>
      </c>
      <c r="F2" s="131"/>
      <c r="G2" s="132"/>
      <c r="H2" s="131"/>
    </row>
    <row r="3" spans="2:8" ht="12.75">
      <c r="B3" s="130"/>
      <c r="C3" s="130"/>
      <c r="D3" s="130"/>
      <c r="E3" s="131" t="s">
        <v>222</v>
      </c>
      <c r="F3" s="131"/>
      <c r="G3" s="132"/>
      <c r="H3" s="131"/>
    </row>
    <row r="4" ht="6.75" customHeight="1"/>
    <row r="5" spans="1:8" ht="16.5" customHeight="1">
      <c r="A5" s="261" t="s">
        <v>223</v>
      </c>
      <c r="B5" s="261"/>
      <c r="C5" s="261"/>
      <c r="D5" s="261"/>
      <c r="E5" s="261"/>
      <c r="F5" s="261"/>
      <c r="G5" s="261"/>
      <c r="H5" s="261"/>
    </row>
    <row r="6" ht="9.75" customHeight="1" thickBot="1">
      <c r="A6" s="134"/>
    </row>
    <row r="7" spans="1:8" ht="18.75" customHeight="1" thickTop="1">
      <c r="A7" s="262" t="s">
        <v>224</v>
      </c>
      <c r="B7" s="264" t="s">
        <v>225</v>
      </c>
      <c r="C7" s="264" t="s">
        <v>226</v>
      </c>
      <c r="D7" s="264" t="s">
        <v>227</v>
      </c>
      <c r="E7" s="264"/>
      <c r="F7" s="264"/>
      <c r="G7" s="264"/>
      <c r="H7" s="266"/>
    </row>
    <row r="8" spans="1:8" ht="22.5" customHeight="1" thickBot="1">
      <c r="A8" s="263"/>
      <c r="B8" s="265"/>
      <c r="C8" s="265"/>
      <c r="D8" s="135" t="s">
        <v>228</v>
      </c>
      <c r="E8" s="135" t="s">
        <v>229</v>
      </c>
      <c r="F8" s="136" t="s">
        <v>230</v>
      </c>
      <c r="G8" s="135" t="s">
        <v>231</v>
      </c>
      <c r="H8" s="137" t="s">
        <v>69</v>
      </c>
    </row>
    <row r="9" spans="1:8" ht="18" customHeight="1" thickBot="1" thickTop="1">
      <c r="A9" s="254" t="s">
        <v>232</v>
      </c>
      <c r="B9" s="255"/>
      <c r="C9" s="255"/>
      <c r="D9" s="255"/>
      <c r="E9" s="255"/>
      <c r="F9" s="255"/>
      <c r="G9" s="255"/>
      <c r="H9" s="256"/>
    </row>
    <row r="10" spans="1:8" ht="18" customHeight="1" thickTop="1">
      <c r="A10" s="257">
        <v>2010</v>
      </c>
      <c r="B10" s="138" t="s">
        <v>165</v>
      </c>
      <c r="C10" s="139">
        <v>5800000</v>
      </c>
      <c r="D10" s="139">
        <v>540000</v>
      </c>
      <c r="E10" s="139">
        <v>240000</v>
      </c>
      <c r="F10" s="139">
        <v>0</v>
      </c>
      <c r="G10" s="139">
        <v>720000</v>
      </c>
      <c r="H10" s="140">
        <f aca="true" t="shared" si="0" ref="H10:H16">SUM(D10:G10)</f>
        <v>1500000</v>
      </c>
    </row>
    <row r="11" spans="1:8" ht="16.5" customHeight="1">
      <c r="A11" s="258"/>
      <c r="B11" s="141" t="s">
        <v>166</v>
      </c>
      <c r="C11" s="142">
        <v>7846790</v>
      </c>
      <c r="D11" s="142">
        <f>26575+516773</f>
        <v>543348</v>
      </c>
      <c r="E11" s="142">
        <v>0</v>
      </c>
      <c r="F11" s="142">
        <v>1016652</v>
      </c>
      <c r="G11" s="142">
        <v>500000</v>
      </c>
      <c r="H11" s="143">
        <f t="shared" si="0"/>
        <v>2060000</v>
      </c>
    </row>
    <row r="12" spans="1:8" ht="17.25" customHeight="1">
      <c r="A12" s="258"/>
      <c r="B12" s="144" t="s">
        <v>168</v>
      </c>
      <c r="C12" s="142">
        <v>17000</v>
      </c>
      <c r="D12" s="142">
        <v>17000</v>
      </c>
      <c r="E12" s="142"/>
      <c r="F12" s="142"/>
      <c r="G12" s="142"/>
      <c r="H12" s="143">
        <f t="shared" si="0"/>
        <v>17000</v>
      </c>
    </row>
    <row r="13" spans="1:8" ht="25.5" customHeight="1">
      <c r="A13" s="258"/>
      <c r="B13" s="145" t="s">
        <v>233</v>
      </c>
      <c r="C13" s="142">
        <v>22000</v>
      </c>
      <c r="D13" s="142">
        <v>22000</v>
      </c>
      <c r="E13" s="142"/>
      <c r="F13" s="142"/>
      <c r="G13" s="142"/>
      <c r="H13" s="143">
        <f t="shared" si="0"/>
        <v>22000</v>
      </c>
    </row>
    <row r="14" spans="1:8" ht="16.5" customHeight="1">
      <c r="A14" s="258"/>
      <c r="B14" s="145" t="s">
        <v>172</v>
      </c>
      <c r="C14" s="142">
        <v>8000</v>
      </c>
      <c r="D14" s="142">
        <v>8000</v>
      </c>
      <c r="E14" s="142"/>
      <c r="F14" s="142"/>
      <c r="G14" s="142"/>
      <c r="H14" s="143">
        <f t="shared" si="0"/>
        <v>8000</v>
      </c>
    </row>
    <row r="15" spans="1:8" ht="17.25" customHeight="1">
      <c r="A15" s="258"/>
      <c r="B15" s="145" t="s">
        <v>169</v>
      </c>
      <c r="C15" s="142">
        <v>142000</v>
      </c>
      <c r="D15" s="142">
        <v>142000</v>
      </c>
      <c r="E15" s="142"/>
      <c r="F15" s="142"/>
      <c r="G15" s="142"/>
      <c r="H15" s="143">
        <f t="shared" si="0"/>
        <v>142000</v>
      </c>
    </row>
    <row r="16" spans="1:8" ht="54.75" customHeight="1" thickBot="1">
      <c r="A16" s="259"/>
      <c r="B16" s="146" t="s">
        <v>167</v>
      </c>
      <c r="C16" s="147">
        <v>1000000</v>
      </c>
      <c r="D16" s="147">
        <v>50000</v>
      </c>
      <c r="E16" s="147"/>
      <c r="F16" s="147">
        <v>0</v>
      </c>
      <c r="G16" s="147"/>
      <c r="H16" s="148">
        <f t="shared" si="0"/>
        <v>50000</v>
      </c>
    </row>
    <row r="17" spans="1:8" ht="18" customHeight="1" thickBot="1" thickTop="1">
      <c r="A17" s="149" t="s">
        <v>218</v>
      </c>
      <c r="B17" s="150" t="s">
        <v>234</v>
      </c>
      <c r="C17" s="151" t="s">
        <v>234</v>
      </c>
      <c r="D17" s="151">
        <f>SUM(D10:D16)</f>
        <v>1322348</v>
      </c>
      <c r="E17" s="151">
        <f>SUM(E11:E16)</f>
        <v>0</v>
      </c>
      <c r="F17" s="151">
        <f>SUM(F11:F16)</f>
        <v>1016652</v>
      </c>
      <c r="G17" s="151">
        <f>SUM(G10:G16)</f>
        <v>1220000</v>
      </c>
      <c r="H17" s="152">
        <f>SUM(H10:H16)</f>
        <v>3799000</v>
      </c>
    </row>
    <row r="18" spans="1:8" ht="18" customHeight="1" thickTop="1">
      <c r="A18" s="250">
        <v>2011</v>
      </c>
      <c r="B18" s="138" t="s">
        <v>165</v>
      </c>
      <c r="C18" s="139">
        <v>5800000</v>
      </c>
      <c r="D18" s="154">
        <v>964000</v>
      </c>
      <c r="E18" s="154">
        <v>442000</v>
      </c>
      <c r="F18" s="154"/>
      <c r="G18" s="154">
        <f>1326000-E18</f>
        <v>884000</v>
      </c>
      <c r="H18" s="143">
        <f aca="true" t="shared" si="1" ref="H18:H23">SUM(D18:G18)</f>
        <v>2290000</v>
      </c>
    </row>
    <row r="19" spans="1:8" ht="18" customHeight="1">
      <c r="A19" s="252"/>
      <c r="B19" s="155" t="s">
        <v>244</v>
      </c>
      <c r="C19" s="142">
        <v>5900000</v>
      </c>
      <c r="D19" s="156">
        <v>2400000</v>
      </c>
      <c r="E19" s="156"/>
      <c r="F19" s="156"/>
      <c r="G19" s="156"/>
      <c r="H19" s="143">
        <f t="shared" si="1"/>
        <v>2400000</v>
      </c>
    </row>
    <row r="20" spans="1:8" ht="18" customHeight="1">
      <c r="A20" s="252"/>
      <c r="B20" s="155" t="s">
        <v>245</v>
      </c>
      <c r="C20" s="142">
        <v>1700000</v>
      </c>
      <c r="D20" s="158">
        <v>280000</v>
      </c>
      <c r="E20" s="158">
        <v>140000</v>
      </c>
      <c r="F20" s="158"/>
      <c r="G20" s="158">
        <v>280000</v>
      </c>
      <c r="H20" s="143">
        <f t="shared" si="1"/>
        <v>700000</v>
      </c>
    </row>
    <row r="21" spans="1:8" ht="43.5" customHeight="1">
      <c r="A21" s="252"/>
      <c r="B21" s="144" t="s">
        <v>167</v>
      </c>
      <c r="C21" s="157">
        <v>1000000</v>
      </c>
      <c r="D21" s="158">
        <v>100000</v>
      </c>
      <c r="E21" s="158"/>
      <c r="F21" s="158"/>
      <c r="G21" s="158"/>
      <c r="H21" s="143">
        <f t="shared" si="1"/>
        <v>100000</v>
      </c>
    </row>
    <row r="22" spans="1:8" ht="15.75" customHeight="1">
      <c r="A22" s="252"/>
      <c r="B22" s="159" t="s">
        <v>235</v>
      </c>
      <c r="C22" s="160">
        <v>6500000</v>
      </c>
      <c r="D22" s="158">
        <v>1200000</v>
      </c>
      <c r="E22" s="158">
        <v>600000</v>
      </c>
      <c r="F22" s="158"/>
      <c r="G22" s="158">
        <v>1200000</v>
      </c>
      <c r="H22" s="143">
        <f t="shared" si="1"/>
        <v>3000000</v>
      </c>
    </row>
    <row r="23" spans="1:8" ht="15.75" customHeight="1" thickBot="1">
      <c r="A23" s="251"/>
      <c r="B23" s="162" t="s">
        <v>236</v>
      </c>
      <c r="C23" s="147">
        <v>3000000</v>
      </c>
      <c r="D23" s="163">
        <v>24000</v>
      </c>
      <c r="E23" s="163">
        <v>36000</v>
      </c>
      <c r="F23" s="163"/>
      <c r="G23" s="163"/>
      <c r="H23" s="143">
        <f t="shared" si="1"/>
        <v>60000</v>
      </c>
    </row>
    <row r="24" spans="1:8" ht="15.75" customHeight="1" thickBot="1" thickTop="1">
      <c r="A24" s="149" t="s">
        <v>218</v>
      </c>
      <c r="B24" s="164" t="s">
        <v>234</v>
      </c>
      <c r="C24" s="165" t="s">
        <v>234</v>
      </c>
      <c r="D24" s="165">
        <f>SUM(D18:D23)</f>
        <v>4968000</v>
      </c>
      <c r="E24" s="165">
        <f>SUM(E18:E23)</f>
        <v>1218000</v>
      </c>
      <c r="F24" s="165">
        <f>SUM(F18:F23)</f>
        <v>0</v>
      </c>
      <c r="G24" s="165">
        <f>SUM(G18:G23)</f>
        <v>2364000</v>
      </c>
      <c r="H24" s="166">
        <f>SUM(H18:H23)</f>
        <v>8550000</v>
      </c>
    </row>
    <row r="25" spans="1:8" ht="15.75" customHeight="1" thickTop="1">
      <c r="A25" s="250">
        <v>2012</v>
      </c>
      <c r="B25" s="138" t="s">
        <v>165</v>
      </c>
      <c r="C25" s="139">
        <v>5800000</v>
      </c>
      <c r="D25" s="154">
        <v>859107</v>
      </c>
      <c r="E25" s="154">
        <v>463631</v>
      </c>
      <c r="F25" s="154"/>
      <c r="G25" s="154">
        <v>687262</v>
      </c>
      <c r="H25" s="143">
        <f aca="true" t="shared" si="2" ref="H25:H30">SUM(D25:G25)</f>
        <v>2010000</v>
      </c>
    </row>
    <row r="26" spans="1:8" ht="15.75" customHeight="1">
      <c r="A26" s="252"/>
      <c r="B26" s="159" t="s">
        <v>235</v>
      </c>
      <c r="C26" s="160">
        <v>6500000</v>
      </c>
      <c r="D26" s="158">
        <v>1400000</v>
      </c>
      <c r="E26" s="158">
        <v>700000</v>
      </c>
      <c r="F26" s="158"/>
      <c r="G26" s="158">
        <v>1400000</v>
      </c>
      <c r="H26" s="143">
        <f t="shared" si="2"/>
        <v>3500000</v>
      </c>
    </row>
    <row r="27" spans="1:8" ht="17.25" customHeight="1">
      <c r="A27" s="252"/>
      <c r="B27" s="155" t="s">
        <v>244</v>
      </c>
      <c r="C27" s="142">
        <v>5900000</v>
      </c>
      <c r="D27" s="156">
        <v>3500000</v>
      </c>
      <c r="E27" s="156"/>
      <c r="F27" s="156"/>
      <c r="G27" s="156"/>
      <c r="H27" s="143">
        <f t="shared" si="2"/>
        <v>3500000</v>
      </c>
    </row>
    <row r="28" spans="1:8" ht="25.5" customHeight="1">
      <c r="A28" s="252"/>
      <c r="B28" s="155" t="s">
        <v>245</v>
      </c>
      <c r="C28" s="142">
        <v>1700000</v>
      </c>
      <c r="D28" s="156">
        <v>400000</v>
      </c>
      <c r="E28" s="156">
        <v>200000</v>
      </c>
      <c r="F28" s="156"/>
      <c r="G28" s="156">
        <v>400000</v>
      </c>
      <c r="H28" s="143">
        <f t="shared" si="2"/>
        <v>1000000</v>
      </c>
    </row>
    <row r="29" spans="1:8" ht="15.75" customHeight="1">
      <c r="A29" s="252"/>
      <c r="B29" s="144" t="s">
        <v>236</v>
      </c>
      <c r="C29" s="157">
        <v>3000000</v>
      </c>
      <c r="D29" s="156">
        <v>24000</v>
      </c>
      <c r="E29" s="156">
        <v>36000</v>
      </c>
      <c r="F29" s="156"/>
      <c r="G29" s="156"/>
      <c r="H29" s="143">
        <f t="shared" si="2"/>
        <v>60000</v>
      </c>
    </row>
    <row r="30" spans="1:8" ht="44.25" customHeight="1" thickBot="1">
      <c r="A30" s="252"/>
      <c r="B30" s="144" t="s">
        <v>167</v>
      </c>
      <c r="C30" s="157">
        <v>1000000</v>
      </c>
      <c r="D30" s="156">
        <v>350000</v>
      </c>
      <c r="E30" s="156"/>
      <c r="F30" s="156"/>
      <c r="G30" s="156">
        <v>500000</v>
      </c>
      <c r="H30" s="143">
        <f t="shared" si="2"/>
        <v>850000</v>
      </c>
    </row>
    <row r="31" spans="1:8" ht="15.75" customHeight="1" thickBot="1" thickTop="1">
      <c r="A31" s="149" t="s">
        <v>218</v>
      </c>
      <c r="B31" s="164" t="s">
        <v>234</v>
      </c>
      <c r="C31" s="165" t="s">
        <v>234</v>
      </c>
      <c r="D31" s="165">
        <f>SUM(D25:D30)</f>
        <v>6533107</v>
      </c>
      <c r="E31" s="165">
        <f>SUM(E25:E30)</f>
        <v>1399631</v>
      </c>
      <c r="F31" s="165">
        <f>SUM(F25:F30)</f>
        <v>0</v>
      </c>
      <c r="G31" s="165">
        <f>SUM(G25:G30)</f>
        <v>2987262</v>
      </c>
      <c r="H31" s="166">
        <f>SUM(H25:H30)</f>
        <v>10920000</v>
      </c>
    </row>
    <row r="32" spans="1:8" ht="9.75" customHeight="1" thickBot="1" thickTop="1">
      <c r="A32" s="167"/>
      <c r="B32" s="167"/>
      <c r="C32" s="168"/>
      <c r="D32" s="168"/>
      <c r="E32" s="168"/>
      <c r="F32" s="168"/>
      <c r="G32" s="168"/>
      <c r="H32" s="168"/>
    </row>
    <row r="33" spans="1:8" ht="18" customHeight="1" thickBot="1" thickTop="1">
      <c r="A33" s="247" t="s">
        <v>237</v>
      </c>
      <c r="B33" s="248"/>
      <c r="C33" s="248"/>
      <c r="D33" s="248"/>
      <c r="E33" s="248"/>
      <c r="F33" s="248"/>
      <c r="G33" s="248"/>
      <c r="H33" s="249"/>
    </row>
    <row r="34" spans="1:8" ht="15.75" customHeight="1" thickTop="1">
      <c r="A34" s="250">
        <v>2010</v>
      </c>
      <c r="B34" s="169" t="s">
        <v>238</v>
      </c>
      <c r="C34" s="170">
        <v>857660</v>
      </c>
      <c r="D34" s="170">
        <v>318000</v>
      </c>
      <c r="E34" s="170">
        <v>180000</v>
      </c>
      <c r="F34" s="170"/>
      <c r="G34" s="170">
        <v>0</v>
      </c>
      <c r="H34" s="171">
        <f>SUM(D34:G34)</f>
        <v>498000</v>
      </c>
    </row>
    <row r="35" spans="1:8" ht="15.75" customHeight="1">
      <c r="A35" s="252"/>
      <c r="B35" s="172" t="s">
        <v>176</v>
      </c>
      <c r="C35" s="173">
        <v>7500</v>
      </c>
      <c r="D35" s="173">
        <v>7500</v>
      </c>
      <c r="E35" s="173"/>
      <c r="F35" s="173"/>
      <c r="G35" s="173"/>
      <c r="H35" s="174">
        <f>SUM(D35:G35)</f>
        <v>7500</v>
      </c>
    </row>
    <row r="36" spans="1:8" ht="27" customHeight="1" thickBot="1">
      <c r="A36" s="253"/>
      <c r="B36" s="144" t="s">
        <v>175</v>
      </c>
      <c r="C36" s="175">
        <v>520000</v>
      </c>
      <c r="D36" s="175">
        <v>112500</v>
      </c>
      <c r="E36" s="175">
        <v>400000</v>
      </c>
      <c r="F36" s="175"/>
      <c r="G36" s="175"/>
      <c r="H36" s="174">
        <f>SUM(D36:G36)</f>
        <v>512500</v>
      </c>
    </row>
    <row r="37" spans="1:8" ht="16.5" customHeight="1" thickBot="1" thickTop="1">
      <c r="A37" s="149" t="s">
        <v>218</v>
      </c>
      <c r="B37" s="176" t="s">
        <v>234</v>
      </c>
      <c r="C37" s="165" t="s">
        <v>234</v>
      </c>
      <c r="D37" s="165">
        <f>SUM(D33:D36)</f>
        <v>438000</v>
      </c>
      <c r="E37" s="165">
        <f>SUM(E33:E36)</f>
        <v>580000</v>
      </c>
      <c r="F37" s="165">
        <f>SUM(F33:F36)</f>
        <v>0</v>
      </c>
      <c r="G37" s="165">
        <f>SUM(G33:G36)</f>
        <v>0</v>
      </c>
      <c r="H37" s="166">
        <f>SUM(H33:H36)</f>
        <v>1018000</v>
      </c>
    </row>
    <row r="38" spans="1:8" ht="18.75" customHeight="1" thickBot="1" thickTop="1">
      <c r="A38" s="153">
        <v>2011</v>
      </c>
      <c r="B38" s="155" t="s">
        <v>239</v>
      </c>
      <c r="C38" s="154">
        <v>800000</v>
      </c>
      <c r="D38" s="154">
        <v>520000</v>
      </c>
      <c r="E38" s="154">
        <v>120000</v>
      </c>
      <c r="F38" s="154"/>
      <c r="G38" s="154"/>
      <c r="H38" s="171">
        <f>SUM(D38:G38)</f>
        <v>640000</v>
      </c>
    </row>
    <row r="39" spans="1:8" ht="17.25" customHeight="1" thickBot="1" thickTop="1">
      <c r="A39" s="149" t="s">
        <v>218</v>
      </c>
      <c r="B39" s="176" t="s">
        <v>234</v>
      </c>
      <c r="C39" s="165" t="s">
        <v>234</v>
      </c>
      <c r="D39" s="165">
        <f>SUM(D38:D38)</f>
        <v>520000</v>
      </c>
      <c r="E39" s="165">
        <f>SUM(E38:E38)</f>
        <v>120000</v>
      </c>
      <c r="F39" s="165">
        <f>SUM(F38:F38)</f>
        <v>0</v>
      </c>
      <c r="G39" s="165">
        <f>SUM(G38:G38)</f>
        <v>0</v>
      </c>
      <c r="H39" s="166">
        <f>SUM(H38:H38)</f>
        <v>640000</v>
      </c>
    </row>
    <row r="40" spans="1:8" ht="13.5" customHeight="1" thickBot="1" thickTop="1">
      <c r="A40" s="167"/>
      <c r="B40" s="177"/>
      <c r="C40" s="168"/>
      <c r="D40" s="168"/>
      <c r="E40" s="168"/>
      <c r="F40" s="168"/>
      <c r="G40" s="168"/>
      <c r="H40" s="168"/>
    </row>
    <row r="41" spans="1:8" ht="18.75" customHeight="1" thickBot="1" thickTop="1">
      <c r="A41" s="247" t="s">
        <v>240</v>
      </c>
      <c r="B41" s="248"/>
      <c r="C41" s="248"/>
      <c r="D41" s="248"/>
      <c r="E41" s="248"/>
      <c r="F41" s="248"/>
      <c r="G41" s="248"/>
      <c r="H41" s="249"/>
    </row>
    <row r="42" spans="1:8" ht="55.5" customHeight="1" thickTop="1">
      <c r="A42" s="250">
        <v>2010</v>
      </c>
      <c r="B42" s="138" t="s">
        <v>201</v>
      </c>
      <c r="C42" s="154">
        <v>65270</v>
      </c>
      <c r="D42" s="154">
        <v>65270</v>
      </c>
      <c r="E42" s="178"/>
      <c r="F42" s="178"/>
      <c r="G42" s="178"/>
      <c r="H42" s="179">
        <f aca="true" t="shared" si="3" ref="H42:H47">SUM(D42:G42)</f>
        <v>65270</v>
      </c>
    </row>
    <row r="43" spans="1:8" ht="24.75" customHeight="1">
      <c r="A43" s="252"/>
      <c r="B43" s="180" t="s">
        <v>202</v>
      </c>
      <c r="C43" s="181">
        <v>550000</v>
      </c>
      <c r="D43" s="181">
        <v>550000</v>
      </c>
      <c r="E43" s="182"/>
      <c r="F43" s="182"/>
      <c r="G43" s="182"/>
      <c r="H43" s="183">
        <f t="shared" si="3"/>
        <v>550000</v>
      </c>
    </row>
    <row r="44" spans="1:8" ht="15" customHeight="1">
      <c r="A44" s="252"/>
      <c r="B44" s="145" t="s">
        <v>177</v>
      </c>
      <c r="C44" s="156">
        <v>120400</v>
      </c>
      <c r="D44" s="156">
        <v>120400</v>
      </c>
      <c r="E44" s="184"/>
      <c r="F44" s="184"/>
      <c r="G44" s="184"/>
      <c r="H44" s="183">
        <f t="shared" si="3"/>
        <v>120400</v>
      </c>
    </row>
    <row r="45" spans="1:8" ht="26.25" customHeight="1">
      <c r="A45" s="252"/>
      <c r="B45" s="144" t="s">
        <v>186</v>
      </c>
      <c r="C45" s="156">
        <v>5000</v>
      </c>
      <c r="D45" s="156">
        <f>4389+184</f>
        <v>4573</v>
      </c>
      <c r="E45" s="184">
        <v>0</v>
      </c>
      <c r="F45" s="184">
        <v>427</v>
      </c>
      <c r="G45" s="184"/>
      <c r="H45" s="183">
        <f t="shared" si="3"/>
        <v>5000</v>
      </c>
    </row>
    <row r="46" spans="1:8" ht="17.25" customHeight="1">
      <c r="A46" s="252"/>
      <c r="B46" s="144" t="s">
        <v>184</v>
      </c>
      <c r="C46" s="156">
        <v>5000</v>
      </c>
      <c r="D46" s="156">
        <v>5000</v>
      </c>
      <c r="E46" s="184"/>
      <c r="F46" s="184"/>
      <c r="G46" s="184"/>
      <c r="H46" s="183">
        <f t="shared" si="3"/>
        <v>5000</v>
      </c>
    </row>
    <row r="47" spans="1:8" ht="42.75" customHeight="1" thickBot="1">
      <c r="A47" s="251"/>
      <c r="B47" s="185" t="s">
        <v>181</v>
      </c>
      <c r="C47" s="186">
        <v>1000000</v>
      </c>
      <c r="D47" s="186">
        <v>311574</v>
      </c>
      <c r="E47" s="186">
        <v>273350</v>
      </c>
      <c r="F47" s="186"/>
      <c r="G47" s="186"/>
      <c r="H47" s="187">
        <f t="shared" si="3"/>
        <v>584924</v>
      </c>
    </row>
    <row r="48" spans="1:8" ht="18" customHeight="1" thickBot="1" thickTop="1">
      <c r="A48" s="149" t="s">
        <v>218</v>
      </c>
      <c r="B48" s="176" t="s">
        <v>234</v>
      </c>
      <c r="C48" s="165" t="s">
        <v>234</v>
      </c>
      <c r="D48" s="165">
        <f>SUM(D41:D47)</f>
        <v>1056817</v>
      </c>
      <c r="E48" s="165">
        <f>SUM(E41:E47)</f>
        <v>273350</v>
      </c>
      <c r="F48" s="165">
        <f>SUM(F41:F47)</f>
        <v>427</v>
      </c>
      <c r="G48" s="165">
        <f>SUM(G41:G47)</f>
        <v>0</v>
      </c>
      <c r="H48" s="166">
        <f>SUM(H42:H47)</f>
        <v>1330594</v>
      </c>
    </row>
    <row r="49" spans="1:8" ht="45" customHeight="1" thickBot="1" thickTop="1">
      <c r="A49" s="161">
        <v>2011</v>
      </c>
      <c r="B49" s="185" t="s">
        <v>181</v>
      </c>
      <c r="C49" s="186">
        <v>1000000</v>
      </c>
      <c r="D49" s="186">
        <v>415076</v>
      </c>
      <c r="E49" s="186">
        <v>0</v>
      </c>
      <c r="F49" s="186"/>
      <c r="G49" s="186"/>
      <c r="H49" s="187">
        <f>SUM(D49:G49)</f>
        <v>415076</v>
      </c>
    </row>
    <row r="50" spans="1:8" ht="18" customHeight="1" thickBot="1" thickTop="1">
      <c r="A50" s="149" t="s">
        <v>218</v>
      </c>
      <c r="B50" s="176" t="s">
        <v>234</v>
      </c>
      <c r="C50" s="165" t="s">
        <v>234</v>
      </c>
      <c r="D50" s="165">
        <f>SUM(D49:D49)</f>
        <v>415076</v>
      </c>
      <c r="E50" s="165">
        <f>SUM(E49:E49)</f>
        <v>0</v>
      </c>
      <c r="F50" s="165">
        <f>SUM(F49:F49)</f>
        <v>0</v>
      </c>
      <c r="G50" s="165">
        <f>SUM(G49:G49)</f>
        <v>0</v>
      </c>
      <c r="H50" s="166">
        <f>SUM(H49:H49)</f>
        <v>415076</v>
      </c>
    </row>
    <row r="51" spans="1:8" ht="16.5" customHeight="1" thickBot="1" thickTop="1">
      <c r="A51" s="167"/>
      <c r="B51" s="177"/>
      <c r="C51" s="168"/>
      <c r="D51" s="168"/>
      <c r="E51" s="168"/>
      <c r="F51" s="168"/>
      <c r="G51" s="168"/>
      <c r="H51" s="168"/>
    </row>
    <row r="52" spans="1:8" ht="16.5" customHeight="1" thickBot="1" thickTop="1">
      <c r="A52" s="247" t="s">
        <v>241</v>
      </c>
      <c r="B52" s="248"/>
      <c r="C52" s="248"/>
      <c r="D52" s="248"/>
      <c r="E52" s="248"/>
      <c r="F52" s="248"/>
      <c r="G52" s="248"/>
      <c r="H52" s="249"/>
    </row>
    <row r="53" spans="1:8" ht="24.75" customHeight="1" thickTop="1">
      <c r="A53" s="250">
        <v>2010</v>
      </c>
      <c r="B53" s="138" t="s">
        <v>174</v>
      </c>
      <c r="C53" s="139">
        <v>300000</v>
      </c>
      <c r="D53" s="139">
        <v>300000</v>
      </c>
      <c r="E53" s="139"/>
      <c r="F53" s="139">
        <v>0</v>
      </c>
      <c r="G53" s="139">
        <v>0</v>
      </c>
      <c r="H53" s="140">
        <f aca="true" t="shared" si="4" ref="H53:H61">SUM(D53:G53)</f>
        <v>300000</v>
      </c>
    </row>
    <row r="54" spans="1:8" ht="32.25" customHeight="1" thickBot="1">
      <c r="A54" s="251"/>
      <c r="B54" s="162" t="s">
        <v>204</v>
      </c>
      <c r="C54" s="147">
        <v>500000</v>
      </c>
      <c r="D54" s="147">
        <v>121904</v>
      </c>
      <c r="E54" s="147"/>
      <c r="F54" s="147"/>
      <c r="G54" s="147"/>
      <c r="H54" s="188">
        <f t="shared" si="4"/>
        <v>121904</v>
      </c>
    </row>
    <row r="55" spans="1:8" ht="26.25" customHeight="1" thickTop="1">
      <c r="A55" s="250" t="s">
        <v>10</v>
      </c>
      <c r="B55" s="189" t="s">
        <v>205</v>
      </c>
      <c r="C55" s="139">
        <v>40000</v>
      </c>
      <c r="D55" s="139">
        <v>19100</v>
      </c>
      <c r="E55" s="139"/>
      <c r="F55" s="139"/>
      <c r="G55" s="139"/>
      <c r="H55" s="190">
        <f t="shared" si="4"/>
        <v>19100</v>
      </c>
    </row>
    <row r="56" spans="1:8" ht="19.5" customHeight="1">
      <c r="A56" s="252"/>
      <c r="B56" s="155" t="s">
        <v>180</v>
      </c>
      <c r="C56" s="156">
        <v>185000</v>
      </c>
      <c r="D56" s="156">
        <v>53015</v>
      </c>
      <c r="E56" s="156">
        <v>0</v>
      </c>
      <c r="F56" s="156">
        <v>81405</v>
      </c>
      <c r="G56" s="156">
        <v>0</v>
      </c>
      <c r="H56" s="183">
        <f t="shared" si="4"/>
        <v>134420</v>
      </c>
    </row>
    <row r="57" spans="1:8" ht="21" customHeight="1" thickBot="1">
      <c r="A57" s="251"/>
      <c r="B57" s="185" t="s">
        <v>213</v>
      </c>
      <c r="C57" s="191">
        <v>108000</v>
      </c>
      <c r="D57" s="192">
        <v>35000</v>
      </c>
      <c r="E57" s="192"/>
      <c r="F57" s="192"/>
      <c r="G57" s="192"/>
      <c r="H57" s="193">
        <f t="shared" si="4"/>
        <v>35000</v>
      </c>
    </row>
    <row r="58" spans="1:8" ht="15.75" customHeight="1" thickTop="1">
      <c r="A58" s="252" t="s">
        <v>10</v>
      </c>
      <c r="B58" s="194" t="s">
        <v>214</v>
      </c>
      <c r="C58" s="80">
        <v>10000</v>
      </c>
      <c r="D58" s="181">
        <v>4924</v>
      </c>
      <c r="E58" s="181"/>
      <c r="F58" s="181"/>
      <c r="G58" s="181"/>
      <c r="H58" s="195">
        <f t="shared" si="4"/>
        <v>4924</v>
      </c>
    </row>
    <row r="59" spans="1:8" ht="25.5" customHeight="1">
      <c r="A59" s="252"/>
      <c r="B59" s="159" t="s">
        <v>215</v>
      </c>
      <c r="C59" s="104">
        <v>80000</v>
      </c>
      <c r="D59" s="196">
        <v>40606</v>
      </c>
      <c r="E59" s="196">
        <v>34996</v>
      </c>
      <c r="F59" s="196"/>
      <c r="G59" s="196"/>
      <c r="H59" s="197">
        <f t="shared" si="4"/>
        <v>75602</v>
      </c>
    </row>
    <row r="60" spans="1:8" ht="15.75" customHeight="1">
      <c r="A60" s="252"/>
      <c r="B60" s="155" t="s">
        <v>216</v>
      </c>
      <c r="C60" s="74">
        <v>15000</v>
      </c>
      <c r="D60" s="156">
        <v>15000</v>
      </c>
      <c r="E60" s="156"/>
      <c r="F60" s="156"/>
      <c r="G60" s="156"/>
      <c r="H60" s="183">
        <f t="shared" si="4"/>
        <v>15000</v>
      </c>
    </row>
    <row r="61" spans="1:8" ht="54" customHeight="1" thickBot="1">
      <c r="A61" s="251"/>
      <c r="B61" s="198" t="s">
        <v>207</v>
      </c>
      <c r="C61" s="192">
        <v>1350000</v>
      </c>
      <c r="D61" s="192">
        <v>684000</v>
      </c>
      <c r="E61" s="192">
        <v>666000</v>
      </c>
      <c r="F61" s="192">
        <v>0</v>
      </c>
      <c r="G61" s="192">
        <v>0</v>
      </c>
      <c r="H61" s="193">
        <f t="shared" si="4"/>
        <v>1350000</v>
      </c>
    </row>
    <row r="62" spans="1:8" ht="15.75" customHeight="1" thickBot="1" thickTop="1">
      <c r="A62" s="149" t="s">
        <v>218</v>
      </c>
      <c r="B62" s="176" t="s">
        <v>234</v>
      </c>
      <c r="C62" s="165" t="s">
        <v>234</v>
      </c>
      <c r="D62" s="165">
        <f>SUM(D53:D61)</f>
        <v>1273549</v>
      </c>
      <c r="E62" s="165">
        <f>SUM(E53:E61)</f>
        <v>700996</v>
      </c>
      <c r="F62" s="165">
        <f>SUM(F53:F61)</f>
        <v>81405</v>
      </c>
      <c r="G62" s="165">
        <f>SUM(G53:G61)</f>
        <v>0</v>
      </c>
      <c r="H62" s="166">
        <f>SUM(H53:H61)</f>
        <v>2055950</v>
      </c>
    </row>
    <row r="63" spans="2:8" ht="30" customHeight="1" thickTop="1">
      <c r="B63" s="199"/>
      <c r="C63" s="200"/>
      <c r="D63" s="200"/>
      <c r="E63" s="200"/>
      <c r="F63" s="200"/>
      <c r="G63" s="200"/>
      <c r="H63" s="200"/>
    </row>
    <row r="64" spans="2:8" ht="12.75">
      <c r="B64" s="199"/>
      <c r="C64" s="200"/>
      <c r="D64" s="200"/>
      <c r="E64" s="200"/>
      <c r="F64" s="200"/>
      <c r="G64" s="200"/>
      <c r="H64" s="200"/>
    </row>
    <row r="65" spans="2:8" ht="12.75">
      <c r="B65" s="199"/>
      <c r="C65" s="200"/>
      <c r="D65" s="200"/>
      <c r="E65" s="200"/>
      <c r="F65" s="200"/>
      <c r="G65" s="200"/>
      <c r="H65" s="200"/>
    </row>
    <row r="66" spans="2:8" ht="12.75">
      <c r="B66" s="199"/>
      <c r="C66" s="200"/>
      <c r="D66" s="200"/>
      <c r="E66" s="200"/>
      <c r="F66" s="200"/>
      <c r="G66" s="200"/>
      <c r="H66" s="200"/>
    </row>
    <row r="67" spans="2:8" ht="12.75">
      <c r="B67" s="199"/>
      <c r="C67" s="200"/>
      <c r="D67" s="200"/>
      <c r="E67" s="200"/>
      <c r="F67" s="200"/>
      <c r="G67" s="200"/>
      <c r="H67" s="200"/>
    </row>
    <row r="68" spans="2:8" ht="12.75">
      <c r="B68" s="199"/>
      <c r="C68" s="200"/>
      <c r="D68" s="200"/>
      <c r="E68" s="200"/>
      <c r="F68" s="200"/>
      <c r="G68" s="200"/>
      <c r="H68" s="200"/>
    </row>
    <row r="69" spans="2:8" ht="12.75">
      <c r="B69" s="199"/>
      <c r="C69" s="200"/>
      <c r="D69" s="200"/>
      <c r="E69" s="200"/>
      <c r="F69" s="200"/>
      <c r="G69" s="200"/>
      <c r="H69" s="200"/>
    </row>
    <row r="70" spans="2:8" ht="12.75">
      <c r="B70" s="199"/>
      <c r="C70" s="200"/>
      <c r="D70" s="200"/>
      <c r="E70" s="200"/>
      <c r="F70" s="200"/>
      <c r="G70" s="200"/>
      <c r="H70" s="200"/>
    </row>
    <row r="71" spans="2:8" ht="12.75">
      <c r="B71" s="199"/>
      <c r="C71" s="200"/>
      <c r="D71" s="200"/>
      <c r="E71" s="200"/>
      <c r="F71" s="200"/>
      <c r="G71" s="200"/>
      <c r="H71" s="200"/>
    </row>
    <row r="72" spans="2:8" ht="12.75">
      <c r="B72" s="199"/>
      <c r="C72" s="200"/>
      <c r="D72" s="200"/>
      <c r="E72" s="200"/>
      <c r="F72" s="200"/>
      <c r="G72" s="200"/>
      <c r="H72" s="200"/>
    </row>
    <row r="73" spans="2:8" ht="12.75">
      <c r="B73" s="199"/>
      <c r="C73" s="200"/>
      <c r="D73" s="200"/>
      <c r="E73" s="200"/>
      <c r="F73" s="200"/>
      <c r="G73" s="200"/>
      <c r="H73" s="200"/>
    </row>
    <row r="74" spans="2:8" ht="12.75">
      <c r="B74" s="199"/>
      <c r="C74" s="200"/>
      <c r="D74" s="200"/>
      <c r="E74" s="200"/>
      <c r="F74" s="200"/>
      <c r="G74" s="200"/>
      <c r="H74" s="200"/>
    </row>
    <row r="75" spans="2:8" ht="12.75">
      <c r="B75" s="199"/>
      <c r="C75" s="200"/>
      <c r="D75" s="200"/>
      <c r="E75" s="200"/>
      <c r="F75" s="200"/>
      <c r="G75" s="200"/>
      <c r="H75" s="200"/>
    </row>
    <row r="76" spans="2:8" ht="12.75">
      <c r="B76" s="199"/>
      <c r="C76" s="200"/>
      <c r="D76" s="200"/>
      <c r="E76" s="200"/>
      <c r="F76" s="200"/>
      <c r="G76" s="200"/>
      <c r="H76" s="200"/>
    </row>
    <row r="77" spans="2:8" ht="12.75">
      <c r="B77" s="199"/>
      <c r="C77" s="200"/>
      <c r="D77" s="200"/>
      <c r="E77" s="200"/>
      <c r="F77" s="200"/>
      <c r="G77" s="200"/>
      <c r="H77" s="200"/>
    </row>
    <row r="78" spans="2:8" ht="12.75">
      <c r="B78" s="199"/>
      <c r="C78" s="200"/>
      <c r="D78" s="200"/>
      <c r="E78" s="200"/>
      <c r="F78" s="200"/>
      <c r="G78" s="200"/>
      <c r="H78" s="200"/>
    </row>
    <row r="79" spans="2:8" ht="12.75">
      <c r="B79" s="199"/>
      <c r="C79" s="200"/>
      <c r="D79" s="200"/>
      <c r="E79" s="200"/>
      <c r="F79" s="200"/>
      <c r="G79" s="200"/>
      <c r="H79" s="200"/>
    </row>
    <row r="80" spans="2:8" ht="12.75">
      <c r="B80" s="199"/>
      <c r="C80" s="200"/>
      <c r="D80" s="200"/>
      <c r="E80" s="200"/>
      <c r="F80" s="200"/>
      <c r="G80" s="200"/>
      <c r="H80" s="200"/>
    </row>
    <row r="81" spans="2:8" ht="12.75">
      <c r="B81" s="199"/>
      <c r="C81" s="200"/>
      <c r="D81" s="200"/>
      <c r="E81" s="200"/>
      <c r="F81" s="200"/>
      <c r="G81" s="200"/>
      <c r="H81" s="200"/>
    </row>
    <row r="82" spans="2:8" ht="12.75">
      <c r="B82" s="199"/>
      <c r="C82" s="200"/>
      <c r="D82" s="200"/>
      <c r="E82" s="200"/>
      <c r="F82" s="200"/>
      <c r="G82" s="200"/>
      <c r="H82" s="200"/>
    </row>
    <row r="83" spans="2:8" ht="12.75">
      <c r="B83" s="199"/>
      <c r="C83" s="200"/>
      <c r="D83" s="200"/>
      <c r="E83" s="200"/>
      <c r="F83" s="200"/>
      <c r="G83" s="200"/>
      <c r="H83" s="200"/>
    </row>
    <row r="84" spans="2:8" ht="12.75">
      <c r="B84" s="199"/>
      <c r="C84" s="200"/>
      <c r="D84" s="200"/>
      <c r="E84" s="200"/>
      <c r="F84" s="200"/>
      <c r="G84" s="200"/>
      <c r="H84" s="200"/>
    </row>
    <row r="85" spans="2:8" ht="12.75">
      <c r="B85" s="199"/>
      <c r="C85" s="200"/>
      <c r="D85" s="200"/>
      <c r="E85" s="200"/>
      <c r="F85" s="200"/>
      <c r="G85" s="200"/>
      <c r="H85" s="200"/>
    </row>
    <row r="86" spans="2:8" ht="12.75">
      <c r="B86" s="199"/>
      <c r="C86" s="200"/>
      <c r="D86" s="200"/>
      <c r="E86" s="200"/>
      <c r="F86" s="200"/>
      <c r="G86" s="200"/>
      <c r="H86" s="200"/>
    </row>
    <row r="87" spans="2:8" ht="12.75">
      <c r="B87" s="199"/>
      <c r="C87" s="200"/>
      <c r="D87" s="200"/>
      <c r="E87" s="200"/>
      <c r="F87" s="200"/>
      <c r="G87" s="200"/>
      <c r="H87" s="200"/>
    </row>
    <row r="88" spans="2:8" ht="12.75">
      <c r="B88" s="199"/>
      <c r="C88" s="200"/>
      <c r="D88" s="200"/>
      <c r="E88" s="200"/>
      <c r="F88" s="200"/>
      <c r="G88" s="200"/>
      <c r="H88" s="200"/>
    </row>
    <row r="89" spans="2:8" ht="12.75">
      <c r="B89" s="199"/>
      <c r="C89" s="200"/>
      <c r="D89" s="200"/>
      <c r="E89" s="200"/>
      <c r="F89" s="200"/>
      <c r="G89" s="200"/>
      <c r="H89" s="200"/>
    </row>
    <row r="90" spans="2:8" ht="12.75">
      <c r="B90" s="199"/>
      <c r="C90" s="200"/>
      <c r="D90" s="200"/>
      <c r="E90" s="200"/>
      <c r="F90" s="200"/>
      <c r="G90" s="200"/>
      <c r="H90" s="200"/>
    </row>
    <row r="91" spans="2:8" ht="12.75">
      <c r="B91" s="199"/>
      <c r="C91" s="200"/>
      <c r="D91" s="200"/>
      <c r="E91" s="200"/>
      <c r="F91" s="200"/>
      <c r="G91" s="200"/>
      <c r="H91" s="200"/>
    </row>
    <row r="92" spans="2:8" ht="12.75">
      <c r="B92" s="199"/>
      <c r="C92" s="200"/>
      <c r="D92" s="200"/>
      <c r="E92" s="200"/>
      <c r="F92" s="200"/>
      <c r="G92" s="200"/>
      <c r="H92" s="200"/>
    </row>
    <row r="93" spans="2:8" ht="12.75">
      <c r="B93" s="199"/>
      <c r="C93" s="200"/>
      <c r="D93" s="200"/>
      <c r="E93" s="200"/>
      <c r="F93" s="200"/>
      <c r="G93" s="200"/>
      <c r="H93" s="200"/>
    </row>
    <row r="94" spans="2:8" ht="12.75">
      <c r="B94" s="199"/>
      <c r="C94" s="200"/>
      <c r="D94" s="200"/>
      <c r="E94" s="200"/>
      <c r="F94" s="200"/>
      <c r="G94" s="200"/>
      <c r="H94" s="200"/>
    </row>
    <row r="95" spans="2:8" ht="12.75">
      <c r="B95" s="199"/>
      <c r="C95" s="200"/>
      <c r="D95" s="200"/>
      <c r="E95" s="200"/>
      <c r="F95" s="200"/>
      <c r="G95" s="200"/>
      <c r="H95" s="200"/>
    </row>
    <row r="96" spans="2:8" ht="12.75">
      <c r="B96" s="199"/>
      <c r="C96" s="200"/>
      <c r="D96" s="200"/>
      <c r="E96" s="200"/>
      <c r="F96" s="200"/>
      <c r="G96" s="200"/>
      <c r="H96" s="200"/>
    </row>
    <row r="97" spans="2:8" ht="12.75">
      <c r="B97" s="199"/>
      <c r="C97" s="200"/>
      <c r="D97" s="200"/>
      <c r="E97" s="200"/>
      <c r="F97" s="200"/>
      <c r="G97" s="200"/>
      <c r="H97" s="200"/>
    </row>
    <row r="98" spans="2:8" ht="12.75">
      <c r="B98" s="199"/>
      <c r="C98" s="200"/>
      <c r="D98" s="200"/>
      <c r="E98" s="200"/>
      <c r="F98" s="200"/>
      <c r="G98" s="200"/>
      <c r="H98" s="200"/>
    </row>
    <row r="99" spans="2:8" ht="12.75">
      <c r="B99" s="199"/>
      <c r="C99" s="200"/>
      <c r="D99" s="200"/>
      <c r="E99" s="200"/>
      <c r="F99" s="200"/>
      <c r="G99" s="200"/>
      <c r="H99" s="200"/>
    </row>
    <row r="100" spans="2:8" ht="12.75">
      <c r="B100" s="199"/>
      <c r="C100" s="200"/>
      <c r="D100" s="200"/>
      <c r="E100" s="200"/>
      <c r="F100" s="200"/>
      <c r="G100" s="200"/>
      <c r="H100" s="200"/>
    </row>
    <row r="101" spans="2:8" ht="12.75">
      <c r="B101" s="199"/>
      <c r="C101" s="200"/>
      <c r="D101" s="200"/>
      <c r="E101" s="200"/>
      <c r="F101" s="200"/>
      <c r="G101" s="200"/>
      <c r="H101" s="200"/>
    </row>
    <row r="102" spans="2:8" ht="12.75">
      <c r="B102" s="199"/>
      <c r="C102" s="200"/>
      <c r="D102" s="200"/>
      <c r="E102" s="200"/>
      <c r="F102" s="200"/>
      <c r="G102" s="200"/>
      <c r="H102" s="200"/>
    </row>
    <row r="103" spans="2:8" ht="12.75">
      <c r="B103" s="199"/>
      <c r="C103" s="200"/>
      <c r="D103" s="200"/>
      <c r="E103" s="200"/>
      <c r="F103" s="200"/>
      <c r="G103" s="200"/>
      <c r="H103" s="200"/>
    </row>
    <row r="104" spans="2:8" ht="12.75">
      <c r="B104" s="199"/>
      <c r="C104" s="200"/>
      <c r="D104" s="200"/>
      <c r="E104" s="200"/>
      <c r="F104" s="200"/>
      <c r="G104" s="200"/>
      <c r="H104" s="200"/>
    </row>
    <row r="105" spans="2:8" ht="12.75">
      <c r="B105" s="199"/>
      <c r="C105" s="200"/>
      <c r="D105" s="200"/>
      <c r="E105" s="200"/>
      <c r="F105" s="200"/>
      <c r="G105" s="200"/>
      <c r="H105" s="200"/>
    </row>
    <row r="106" spans="2:8" ht="12.75">
      <c r="B106" s="199"/>
      <c r="C106" s="200"/>
      <c r="D106" s="200"/>
      <c r="E106" s="200"/>
      <c r="F106" s="200"/>
      <c r="G106" s="200"/>
      <c r="H106" s="200"/>
    </row>
    <row r="107" spans="2:8" ht="12.75">
      <c r="B107" s="199"/>
      <c r="C107" s="200"/>
      <c r="D107" s="200"/>
      <c r="E107" s="200"/>
      <c r="F107" s="200"/>
      <c r="G107" s="200"/>
      <c r="H107" s="200"/>
    </row>
    <row r="108" spans="2:8" ht="12.75">
      <c r="B108" s="199"/>
      <c r="C108" s="200"/>
      <c r="D108" s="200"/>
      <c r="E108" s="200"/>
      <c r="F108" s="200"/>
      <c r="G108" s="200"/>
      <c r="H108" s="200"/>
    </row>
    <row r="109" spans="2:8" ht="12.75">
      <c r="B109" s="199"/>
      <c r="C109" s="200"/>
      <c r="D109" s="200"/>
      <c r="E109" s="200"/>
      <c r="F109" s="200"/>
      <c r="G109" s="200"/>
      <c r="H109" s="200"/>
    </row>
    <row r="110" spans="2:8" ht="12.75">
      <c r="B110" s="199"/>
      <c r="C110" s="200"/>
      <c r="D110" s="200"/>
      <c r="E110" s="200"/>
      <c r="F110" s="200"/>
      <c r="G110" s="200"/>
      <c r="H110" s="200"/>
    </row>
    <row r="111" spans="2:8" ht="12.75">
      <c r="B111" s="199"/>
      <c r="C111" s="200"/>
      <c r="D111" s="200"/>
      <c r="E111" s="200"/>
      <c r="F111" s="200"/>
      <c r="G111" s="200"/>
      <c r="H111" s="200"/>
    </row>
    <row r="112" spans="2:8" ht="12.75">
      <c r="B112" s="199"/>
      <c r="C112" s="200"/>
      <c r="D112" s="200"/>
      <c r="E112" s="200"/>
      <c r="F112" s="200"/>
      <c r="G112" s="200"/>
      <c r="H112" s="200"/>
    </row>
    <row r="113" spans="2:8" ht="12.75">
      <c r="B113" s="199"/>
      <c r="C113" s="200"/>
      <c r="D113" s="200"/>
      <c r="E113" s="200"/>
      <c r="F113" s="200"/>
      <c r="G113" s="200"/>
      <c r="H113" s="200"/>
    </row>
    <row r="114" spans="2:8" ht="12.75">
      <c r="B114" s="199"/>
      <c r="C114" s="200"/>
      <c r="D114" s="200"/>
      <c r="E114" s="200"/>
      <c r="F114" s="200"/>
      <c r="G114" s="200"/>
      <c r="H114" s="200"/>
    </row>
    <row r="115" spans="2:8" ht="12.75">
      <c r="B115" s="199"/>
      <c r="C115" s="200"/>
      <c r="D115" s="200"/>
      <c r="E115" s="200"/>
      <c r="F115" s="200"/>
      <c r="G115" s="200"/>
      <c r="H115" s="200"/>
    </row>
    <row r="116" spans="2:8" ht="12.75">
      <c r="B116" s="199"/>
      <c r="C116" s="200"/>
      <c r="D116" s="200"/>
      <c r="E116" s="200"/>
      <c r="F116" s="200"/>
      <c r="G116" s="200"/>
      <c r="H116" s="200"/>
    </row>
    <row r="117" spans="2:8" ht="12.75">
      <c r="B117" s="199"/>
      <c r="C117" s="200"/>
      <c r="D117" s="200"/>
      <c r="E117" s="200"/>
      <c r="F117" s="200"/>
      <c r="G117" s="200"/>
      <c r="H117" s="200"/>
    </row>
    <row r="118" spans="2:8" ht="12.75">
      <c r="B118" s="199"/>
      <c r="C118" s="200"/>
      <c r="D118" s="200"/>
      <c r="E118" s="200"/>
      <c r="F118" s="200"/>
      <c r="G118" s="200"/>
      <c r="H118" s="200"/>
    </row>
    <row r="119" spans="2:8" ht="12.75">
      <c r="B119" s="199"/>
      <c r="C119" s="200"/>
      <c r="D119" s="200"/>
      <c r="E119" s="200"/>
      <c r="F119" s="200"/>
      <c r="G119" s="200"/>
      <c r="H119" s="200"/>
    </row>
    <row r="120" spans="2:8" ht="12.75">
      <c r="B120" s="199"/>
      <c r="C120" s="200"/>
      <c r="D120" s="200"/>
      <c r="E120" s="200"/>
      <c r="F120" s="200"/>
      <c r="G120" s="200"/>
      <c r="H120" s="200"/>
    </row>
    <row r="121" spans="2:8" ht="12.75">
      <c r="B121" s="199"/>
      <c r="C121" s="200"/>
      <c r="D121" s="200"/>
      <c r="E121" s="200"/>
      <c r="F121" s="200"/>
      <c r="G121" s="200"/>
      <c r="H121" s="200"/>
    </row>
    <row r="122" spans="2:8" ht="12.75">
      <c r="B122" s="199"/>
      <c r="C122" s="200"/>
      <c r="D122" s="200"/>
      <c r="E122" s="200"/>
      <c r="F122" s="200"/>
      <c r="G122" s="200"/>
      <c r="H122" s="200"/>
    </row>
    <row r="123" spans="2:8" ht="12.75">
      <c r="B123" s="199"/>
      <c r="C123" s="200"/>
      <c r="D123" s="200"/>
      <c r="E123" s="200"/>
      <c r="F123" s="200"/>
      <c r="G123" s="200"/>
      <c r="H123" s="200"/>
    </row>
    <row r="124" spans="2:8" ht="12.75">
      <c r="B124" s="199"/>
      <c r="C124" s="200"/>
      <c r="D124" s="200"/>
      <c r="E124" s="200"/>
      <c r="F124" s="200"/>
      <c r="G124" s="200"/>
      <c r="H124" s="200"/>
    </row>
    <row r="125" spans="2:8" ht="12.75">
      <c r="B125" s="199"/>
      <c r="C125" s="200"/>
      <c r="D125" s="200"/>
      <c r="E125" s="200"/>
      <c r="F125" s="200"/>
      <c r="G125" s="200"/>
      <c r="H125" s="200"/>
    </row>
    <row r="126" spans="2:8" ht="12.75">
      <c r="B126" s="199"/>
      <c r="C126" s="200"/>
      <c r="D126" s="200"/>
      <c r="E126" s="200"/>
      <c r="F126" s="200"/>
      <c r="G126" s="200"/>
      <c r="H126" s="200"/>
    </row>
    <row r="127" spans="2:8" ht="12.75">
      <c r="B127" s="199"/>
      <c r="C127" s="200"/>
      <c r="D127" s="200"/>
      <c r="E127" s="200"/>
      <c r="F127" s="200"/>
      <c r="G127" s="200"/>
      <c r="H127" s="200"/>
    </row>
    <row r="128" spans="2:8" ht="12.75">
      <c r="B128" s="199"/>
      <c r="C128" s="200"/>
      <c r="D128" s="200"/>
      <c r="E128" s="200"/>
      <c r="F128" s="200"/>
      <c r="G128" s="200"/>
      <c r="H128" s="200"/>
    </row>
    <row r="129" spans="2:8" ht="12.75">
      <c r="B129" s="199"/>
      <c r="C129" s="200"/>
      <c r="D129" s="200"/>
      <c r="E129" s="200"/>
      <c r="F129" s="200"/>
      <c r="G129" s="200"/>
      <c r="H129" s="200"/>
    </row>
    <row r="130" spans="2:8" ht="12.75">
      <c r="B130" s="199"/>
      <c r="C130" s="200"/>
      <c r="D130" s="200"/>
      <c r="E130" s="200"/>
      <c r="F130" s="200"/>
      <c r="G130" s="200"/>
      <c r="H130" s="200"/>
    </row>
    <row r="131" spans="2:8" ht="12.75">
      <c r="B131" s="199"/>
      <c r="C131" s="200"/>
      <c r="D131" s="200"/>
      <c r="E131" s="200"/>
      <c r="F131" s="200"/>
      <c r="G131" s="200"/>
      <c r="H131" s="200"/>
    </row>
    <row r="132" spans="2:8" ht="12.75">
      <c r="B132" s="199"/>
      <c r="C132" s="200"/>
      <c r="D132" s="200"/>
      <c r="E132" s="200"/>
      <c r="F132" s="200"/>
      <c r="G132" s="200"/>
      <c r="H132" s="200"/>
    </row>
    <row r="133" spans="2:8" ht="12.75">
      <c r="B133" s="199"/>
      <c r="C133" s="200"/>
      <c r="D133" s="200"/>
      <c r="E133" s="200"/>
      <c r="F133" s="200"/>
      <c r="G133" s="200"/>
      <c r="H133" s="200"/>
    </row>
    <row r="134" spans="2:8" ht="12.75">
      <c r="B134" s="199"/>
      <c r="C134" s="200"/>
      <c r="D134" s="200"/>
      <c r="E134" s="200"/>
      <c r="F134" s="200"/>
      <c r="G134" s="200"/>
      <c r="H134" s="200"/>
    </row>
    <row r="135" spans="2:8" ht="12.75">
      <c r="B135" s="199"/>
      <c r="C135" s="200"/>
      <c r="D135" s="200"/>
      <c r="E135" s="200"/>
      <c r="F135" s="200"/>
      <c r="G135" s="200"/>
      <c r="H135" s="200"/>
    </row>
    <row r="136" spans="2:8" ht="12.75">
      <c r="B136" s="199"/>
      <c r="C136" s="200"/>
      <c r="D136" s="200"/>
      <c r="E136" s="200"/>
      <c r="F136" s="200"/>
      <c r="G136" s="200"/>
      <c r="H136" s="200"/>
    </row>
    <row r="137" spans="2:8" ht="12.75">
      <c r="B137" s="199"/>
      <c r="C137" s="200"/>
      <c r="D137" s="200"/>
      <c r="E137" s="200"/>
      <c r="F137" s="200"/>
      <c r="G137" s="200"/>
      <c r="H137" s="200"/>
    </row>
    <row r="138" spans="2:8" ht="12.75">
      <c r="B138" s="199"/>
      <c r="C138" s="200"/>
      <c r="D138" s="200"/>
      <c r="E138" s="200"/>
      <c r="F138" s="200"/>
      <c r="G138" s="200"/>
      <c r="H138" s="200"/>
    </row>
    <row r="139" spans="2:8" ht="12.75">
      <c r="B139" s="199"/>
      <c r="C139" s="200"/>
      <c r="D139" s="200"/>
      <c r="E139" s="200"/>
      <c r="F139" s="200"/>
      <c r="G139" s="200"/>
      <c r="H139" s="200"/>
    </row>
    <row r="140" spans="2:8" ht="12.75">
      <c r="B140" s="199"/>
      <c r="C140" s="200"/>
      <c r="D140" s="200"/>
      <c r="E140" s="200"/>
      <c r="F140" s="200"/>
      <c r="G140" s="200"/>
      <c r="H140" s="200"/>
    </row>
    <row r="141" spans="2:8" ht="12.75">
      <c r="B141" s="199"/>
      <c r="C141" s="200"/>
      <c r="D141" s="200"/>
      <c r="E141" s="200"/>
      <c r="F141" s="200"/>
      <c r="G141" s="200"/>
      <c r="H141" s="200"/>
    </row>
    <row r="142" spans="2:8" ht="12.75">
      <c r="B142" s="199"/>
      <c r="C142" s="200"/>
      <c r="D142" s="200"/>
      <c r="E142" s="200"/>
      <c r="F142" s="200"/>
      <c r="G142" s="200"/>
      <c r="H142" s="200"/>
    </row>
    <row r="143" spans="2:8" ht="12.75">
      <c r="B143" s="199"/>
      <c r="C143" s="200"/>
      <c r="D143" s="200"/>
      <c r="E143" s="200"/>
      <c r="F143" s="200"/>
      <c r="G143" s="200"/>
      <c r="H143" s="200"/>
    </row>
    <row r="144" spans="2:8" ht="12.75">
      <c r="B144" s="199"/>
      <c r="C144" s="200"/>
      <c r="D144" s="200"/>
      <c r="E144" s="200"/>
      <c r="F144" s="200"/>
      <c r="G144" s="200"/>
      <c r="H144" s="200"/>
    </row>
    <row r="145" spans="2:8" ht="12.75">
      <c r="B145" s="199"/>
      <c r="C145" s="200"/>
      <c r="D145" s="200"/>
      <c r="E145" s="200"/>
      <c r="F145" s="200"/>
      <c r="G145" s="200"/>
      <c r="H145" s="200"/>
    </row>
    <row r="146" spans="2:8" ht="12.75">
      <c r="B146" s="199"/>
      <c r="C146" s="200"/>
      <c r="D146" s="200"/>
      <c r="E146" s="200"/>
      <c r="F146" s="200"/>
      <c r="G146" s="200"/>
      <c r="H146" s="200"/>
    </row>
    <row r="147" spans="2:8" ht="12.75">
      <c r="B147" s="199"/>
      <c r="C147" s="200"/>
      <c r="D147" s="200"/>
      <c r="E147" s="200"/>
      <c r="F147" s="200"/>
      <c r="G147" s="200"/>
      <c r="H147" s="200"/>
    </row>
    <row r="148" spans="2:8" ht="12.75">
      <c r="B148" s="199"/>
      <c r="C148" s="200"/>
      <c r="D148" s="200"/>
      <c r="E148" s="200"/>
      <c r="F148" s="200"/>
      <c r="G148" s="200"/>
      <c r="H148" s="200"/>
    </row>
    <row r="149" spans="2:8" ht="12.75">
      <c r="B149" s="199"/>
      <c r="C149" s="200"/>
      <c r="D149" s="200"/>
      <c r="E149" s="200"/>
      <c r="F149" s="200"/>
      <c r="G149" s="200"/>
      <c r="H149" s="200"/>
    </row>
    <row r="150" spans="2:8" ht="12.75">
      <c r="B150" s="199"/>
      <c r="C150" s="200"/>
      <c r="D150" s="200"/>
      <c r="E150" s="200"/>
      <c r="F150" s="200"/>
      <c r="G150" s="200"/>
      <c r="H150" s="200"/>
    </row>
    <row r="151" spans="2:8" ht="12.75">
      <c r="B151" s="199"/>
      <c r="C151" s="200"/>
      <c r="D151" s="200"/>
      <c r="E151" s="200"/>
      <c r="F151" s="200"/>
      <c r="G151" s="200"/>
      <c r="H151" s="200"/>
    </row>
    <row r="152" spans="2:8" ht="12.75">
      <c r="B152" s="199"/>
      <c r="C152" s="200"/>
      <c r="D152" s="200"/>
      <c r="E152" s="200"/>
      <c r="F152" s="200"/>
      <c r="G152" s="200"/>
      <c r="H152" s="200"/>
    </row>
    <row r="153" spans="2:8" ht="12.75">
      <c r="B153" s="199"/>
      <c r="C153" s="200"/>
      <c r="D153" s="200"/>
      <c r="E153" s="200"/>
      <c r="F153" s="200"/>
      <c r="G153" s="200"/>
      <c r="H153" s="200"/>
    </row>
    <row r="154" spans="2:8" ht="12.75">
      <c r="B154" s="199"/>
      <c r="C154" s="200"/>
      <c r="D154" s="200"/>
      <c r="E154" s="200"/>
      <c r="F154" s="200"/>
      <c r="G154" s="200"/>
      <c r="H154" s="200"/>
    </row>
    <row r="155" spans="2:8" ht="12.75">
      <c r="B155" s="199"/>
      <c r="C155" s="200"/>
      <c r="D155" s="200"/>
      <c r="E155" s="200"/>
      <c r="F155" s="200"/>
      <c r="G155" s="200"/>
      <c r="H155" s="200"/>
    </row>
    <row r="156" spans="3:8" ht="12.75">
      <c r="C156" s="200"/>
      <c r="D156" s="200"/>
      <c r="E156" s="200"/>
      <c r="F156" s="200"/>
      <c r="G156" s="200"/>
      <c r="H156" s="200"/>
    </row>
    <row r="157" spans="3:8" ht="12.75">
      <c r="C157" s="200"/>
      <c r="D157" s="200"/>
      <c r="E157" s="200"/>
      <c r="F157" s="200"/>
      <c r="G157" s="200"/>
      <c r="H157" s="200"/>
    </row>
    <row r="158" spans="3:8" ht="12.75">
      <c r="C158" s="200"/>
      <c r="D158" s="200"/>
      <c r="E158" s="200"/>
      <c r="F158" s="200"/>
      <c r="G158" s="200"/>
      <c r="H158" s="200"/>
    </row>
    <row r="159" spans="3:8" ht="12.75">
      <c r="C159" s="200"/>
      <c r="D159" s="200"/>
      <c r="E159" s="200"/>
      <c r="F159" s="200"/>
      <c r="G159" s="200"/>
      <c r="H159" s="200"/>
    </row>
    <row r="160" spans="3:8" ht="12.75">
      <c r="C160" s="200"/>
      <c r="D160" s="200"/>
      <c r="E160" s="200"/>
      <c r="F160" s="200"/>
      <c r="G160" s="200"/>
      <c r="H160" s="200"/>
    </row>
    <row r="161" spans="3:8" ht="12.75">
      <c r="C161" s="200"/>
      <c r="D161" s="200"/>
      <c r="E161" s="200"/>
      <c r="F161" s="200"/>
      <c r="G161" s="200"/>
      <c r="H161" s="200"/>
    </row>
    <row r="162" spans="3:8" ht="12.75">
      <c r="C162" s="200"/>
      <c r="D162" s="200"/>
      <c r="E162" s="200"/>
      <c r="F162" s="200"/>
      <c r="G162" s="200"/>
      <c r="H162" s="200"/>
    </row>
    <row r="163" spans="3:8" ht="12.75">
      <c r="C163" s="200"/>
      <c r="D163" s="200"/>
      <c r="E163" s="200"/>
      <c r="F163" s="200"/>
      <c r="G163" s="200"/>
      <c r="H163" s="200"/>
    </row>
    <row r="164" spans="3:8" ht="12.75">
      <c r="C164" s="200"/>
      <c r="D164" s="200"/>
      <c r="E164" s="200"/>
      <c r="F164" s="200"/>
      <c r="G164" s="200"/>
      <c r="H164" s="200"/>
    </row>
    <row r="165" spans="3:8" ht="12.75">
      <c r="C165" s="200"/>
      <c r="D165" s="200"/>
      <c r="E165" s="200"/>
      <c r="F165" s="200"/>
      <c r="G165" s="200"/>
      <c r="H165" s="200"/>
    </row>
    <row r="166" spans="3:8" ht="12.75">
      <c r="C166" s="200"/>
      <c r="D166" s="200"/>
      <c r="E166" s="200"/>
      <c r="F166" s="200"/>
      <c r="G166" s="200"/>
      <c r="H166" s="200"/>
    </row>
    <row r="167" spans="3:8" ht="12.75">
      <c r="C167" s="200"/>
      <c r="D167" s="200"/>
      <c r="E167" s="200"/>
      <c r="F167" s="200"/>
      <c r="G167" s="200"/>
      <c r="H167" s="200"/>
    </row>
    <row r="168" spans="3:8" ht="12.75">
      <c r="C168" s="200"/>
      <c r="D168" s="200"/>
      <c r="E168" s="200"/>
      <c r="F168" s="200"/>
      <c r="G168" s="200"/>
      <c r="H168" s="200"/>
    </row>
    <row r="169" spans="3:8" ht="12.75">
      <c r="C169" s="200"/>
      <c r="D169" s="200"/>
      <c r="E169" s="200"/>
      <c r="F169" s="200"/>
      <c r="G169" s="200"/>
      <c r="H169" s="200"/>
    </row>
    <row r="170" spans="3:8" ht="12.75">
      <c r="C170" s="200"/>
      <c r="D170" s="200"/>
      <c r="E170" s="200"/>
      <c r="F170" s="200"/>
      <c r="G170" s="200"/>
      <c r="H170" s="200"/>
    </row>
    <row r="171" spans="3:8" ht="12.75">
      <c r="C171" s="200"/>
      <c r="D171" s="200"/>
      <c r="E171" s="200"/>
      <c r="F171" s="200"/>
      <c r="G171" s="200"/>
      <c r="H171" s="200"/>
    </row>
    <row r="172" spans="3:8" ht="12.75">
      <c r="C172" s="200"/>
      <c r="D172" s="200"/>
      <c r="E172" s="200"/>
      <c r="F172" s="200"/>
      <c r="G172" s="200"/>
      <c r="H172" s="200"/>
    </row>
    <row r="173" spans="3:8" ht="12.75">
      <c r="C173" s="200"/>
      <c r="D173" s="200"/>
      <c r="E173" s="200"/>
      <c r="F173" s="200"/>
      <c r="G173" s="200"/>
      <c r="H173" s="200"/>
    </row>
    <row r="174" spans="3:8" ht="12.75">
      <c r="C174" s="200"/>
      <c r="D174" s="200"/>
      <c r="E174" s="200"/>
      <c r="F174" s="200"/>
      <c r="G174" s="200"/>
      <c r="H174" s="200"/>
    </row>
    <row r="175" spans="3:8" ht="12.75">
      <c r="C175" s="200"/>
      <c r="D175" s="200"/>
      <c r="E175" s="200"/>
      <c r="F175" s="200"/>
      <c r="G175" s="200"/>
      <c r="H175" s="200"/>
    </row>
    <row r="176" spans="3:8" ht="12.75">
      <c r="C176" s="200"/>
      <c r="D176" s="200"/>
      <c r="E176" s="200"/>
      <c r="F176" s="200"/>
      <c r="G176" s="200"/>
      <c r="H176" s="200"/>
    </row>
    <row r="177" spans="3:8" ht="12.75">
      <c r="C177" s="200"/>
      <c r="D177" s="200"/>
      <c r="E177" s="200"/>
      <c r="F177" s="200"/>
      <c r="G177" s="200"/>
      <c r="H177" s="200"/>
    </row>
    <row r="178" spans="3:8" ht="12.75">
      <c r="C178" s="200"/>
      <c r="D178" s="200"/>
      <c r="E178" s="200"/>
      <c r="F178" s="200"/>
      <c r="G178" s="200"/>
      <c r="H178" s="200"/>
    </row>
    <row r="179" spans="3:8" ht="12.75">
      <c r="C179" s="200"/>
      <c r="D179" s="200"/>
      <c r="E179" s="200"/>
      <c r="F179" s="200"/>
      <c r="G179" s="200"/>
      <c r="H179" s="200"/>
    </row>
    <row r="180" spans="3:8" ht="12.75">
      <c r="C180" s="200"/>
      <c r="D180" s="200"/>
      <c r="E180" s="200"/>
      <c r="F180" s="200"/>
      <c r="G180" s="200"/>
      <c r="H180" s="200"/>
    </row>
    <row r="181" spans="3:8" ht="12.75">
      <c r="C181" s="200"/>
      <c r="D181" s="200"/>
      <c r="E181" s="200"/>
      <c r="F181" s="200"/>
      <c r="G181" s="200"/>
      <c r="H181" s="200"/>
    </row>
    <row r="182" spans="3:8" ht="12.75">
      <c r="C182" s="200"/>
      <c r="D182" s="200"/>
      <c r="E182" s="200"/>
      <c r="F182" s="200"/>
      <c r="G182" s="200"/>
      <c r="H182" s="200"/>
    </row>
    <row r="183" spans="3:8" ht="12.75">
      <c r="C183" s="200"/>
      <c r="D183" s="200"/>
      <c r="E183" s="200"/>
      <c r="F183" s="200"/>
      <c r="G183" s="200"/>
      <c r="H183" s="200"/>
    </row>
    <row r="184" spans="3:8" ht="12.75">
      <c r="C184" s="200"/>
      <c r="D184" s="200"/>
      <c r="E184" s="200"/>
      <c r="F184" s="200"/>
      <c r="G184" s="200"/>
      <c r="H184" s="200"/>
    </row>
    <row r="185" spans="3:8" ht="12.75">
      <c r="C185" s="200"/>
      <c r="D185" s="200"/>
      <c r="E185" s="200"/>
      <c r="F185" s="200"/>
      <c r="G185" s="200"/>
      <c r="H185" s="200"/>
    </row>
    <row r="186" spans="3:8" ht="12.75">
      <c r="C186" s="200"/>
      <c r="D186" s="200"/>
      <c r="E186" s="200"/>
      <c r="F186" s="200"/>
      <c r="G186" s="200"/>
      <c r="H186" s="200"/>
    </row>
    <row r="187" spans="3:8" ht="12.75">
      <c r="C187" s="200"/>
      <c r="D187" s="200"/>
      <c r="E187" s="200"/>
      <c r="F187" s="200"/>
      <c r="G187" s="200"/>
      <c r="H187" s="200"/>
    </row>
    <row r="188" spans="3:8" ht="12.75">
      <c r="C188" s="200"/>
      <c r="D188" s="200"/>
      <c r="E188" s="200"/>
      <c r="F188" s="200"/>
      <c r="G188" s="200"/>
      <c r="H188" s="200"/>
    </row>
    <row r="189" spans="3:8" ht="12.75">
      <c r="C189" s="200"/>
      <c r="D189" s="200"/>
      <c r="E189" s="200"/>
      <c r="F189" s="200"/>
      <c r="G189" s="200"/>
      <c r="H189" s="200"/>
    </row>
    <row r="190" spans="3:8" ht="12.75">
      <c r="C190" s="200"/>
      <c r="D190" s="200"/>
      <c r="E190" s="200"/>
      <c r="F190" s="200"/>
      <c r="G190" s="200"/>
      <c r="H190" s="200"/>
    </row>
    <row r="191" spans="3:8" ht="12.75">
      <c r="C191" s="200"/>
      <c r="D191" s="200"/>
      <c r="E191" s="200"/>
      <c r="F191" s="200"/>
      <c r="G191" s="200"/>
      <c r="H191" s="200"/>
    </row>
    <row r="192" spans="3:8" ht="12.75">
      <c r="C192" s="200"/>
      <c r="D192" s="200"/>
      <c r="E192" s="200"/>
      <c r="F192" s="200"/>
      <c r="G192" s="200"/>
      <c r="H192" s="200"/>
    </row>
    <row r="193" spans="3:8" ht="12.75">
      <c r="C193" s="200"/>
      <c r="D193" s="200"/>
      <c r="E193" s="200"/>
      <c r="F193" s="200"/>
      <c r="G193" s="200"/>
      <c r="H193" s="200"/>
    </row>
    <row r="194" spans="3:8" ht="12.75">
      <c r="C194" s="200"/>
      <c r="D194" s="200"/>
      <c r="E194" s="200"/>
      <c r="F194" s="200"/>
      <c r="G194" s="200"/>
      <c r="H194" s="200"/>
    </row>
    <row r="195" spans="3:8" ht="12.75">
      <c r="C195" s="200"/>
      <c r="D195" s="200"/>
      <c r="E195" s="200"/>
      <c r="F195" s="200"/>
      <c r="G195" s="200"/>
      <c r="H195" s="200"/>
    </row>
    <row r="196" spans="3:8" ht="12.75">
      <c r="C196" s="200"/>
      <c r="D196" s="200"/>
      <c r="E196" s="200"/>
      <c r="F196" s="200"/>
      <c r="G196" s="200"/>
      <c r="H196" s="200"/>
    </row>
    <row r="197" spans="3:8" ht="12.75">
      <c r="C197" s="200"/>
      <c r="D197" s="200"/>
      <c r="E197" s="200"/>
      <c r="F197" s="200"/>
      <c r="G197" s="200"/>
      <c r="H197" s="200"/>
    </row>
    <row r="198" spans="3:8" ht="12.75">
      <c r="C198" s="200"/>
      <c r="D198" s="200"/>
      <c r="E198" s="200"/>
      <c r="F198" s="200"/>
      <c r="G198" s="200"/>
      <c r="H198" s="200"/>
    </row>
    <row r="199" spans="3:8" ht="12.75">
      <c r="C199" s="200"/>
      <c r="D199" s="200"/>
      <c r="E199" s="200"/>
      <c r="F199" s="200"/>
      <c r="G199" s="200"/>
      <c r="H199" s="200"/>
    </row>
    <row r="200" spans="3:8" ht="12.75">
      <c r="C200" s="200"/>
      <c r="D200" s="200"/>
      <c r="E200" s="200"/>
      <c r="F200" s="200"/>
      <c r="G200" s="200"/>
      <c r="H200" s="200"/>
    </row>
    <row r="201" spans="3:8" ht="12.75">
      <c r="C201" s="200"/>
      <c r="D201" s="200"/>
      <c r="E201" s="200"/>
      <c r="F201" s="200"/>
      <c r="G201" s="200"/>
      <c r="H201" s="200"/>
    </row>
    <row r="202" spans="3:8" ht="12.75">
      <c r="C202" s="200"/>
      <c r="D202" s="200"/>
      <c r="E202" s="200"/>
      <c r="F202" s="200"/>
      <c r="G202" s="200"/>
      <c r="H202" s="200"/>
    </row>
    <row r="203" spans="3:8" ht="12.75">
      <c r="C203" s="200"/>
      <c r="D203" s="200"/>
      <c r="E203" s="200"/>
      <c r="F203" s="200"/>
      <c r="G203" s="200"/>
      <c r="H203" s="200"/>
    </row>
    <row r="204" spans="3:8" ht="12.75">
      <c r="C204" s="200"/>
      <c r="D204" s="200"/>
      <c r="E204" s="200"/>
      <c r="F204" s="200"/>
      <c r="G204" s="200"/>
      <c r="H204" s="200"/>
    </row>
    <row r="205" spans="3:8" ht="12.75">
      <c r="C205" s="200"/>
      <c r="D205" s="200"/>
      <c r="E205" s="200"/>
      <c r="F205" s="200"/>
      <c r="G205" s="200"/>
      <c r="H205" s="200"/>
    </row>
    <row r="206" spans="3:8" ht="12.75">
      <c r="C206" s="200"/>
      <c r="D206" s="200"/>
      <c r="E206" s="200"/>
      <c r="F206" s="200"/>
      <c r="G206" s="200"/>
      <c r="H206" s="200"/>
    </row>
    <row r="207" spans="3:8" ht="12.75">
      <c r="C207" s="200"/>
      <c r="D207" s="200"/>
      <c r="E207" s="200"/>
      <c r="F207" s="200"/>
      <c r="G207" s="200"/>
      <c r="H207" s="200"/>
    </row>
    <row r="208" spans="3:8" ht="12.75">
      <c r="C208" s="200"/>
      <c r="D208" s="200"/>
      <c r="E208" s="200"/>
      <c r="F208" s="200"/>
      <c r="G208" s="200"/>
      <c r="H208" s="200"/>
    </row>
    <row r="209" spans="3:8" ht="12.75">
      <c r="C209" s="200"/>
      <c r="D209" s="200"/>
      <c r="E209" s="200"/>
      <c r="F209" s="200"/>
      <c r="G209" s="200"/>
      <c r="H209" s="200"/>
    </row>
    <row r="210" spans="3:8" ht="12.75">
      <c r="C210" s="200"/>
      <c r="D210" s="200"/>
      <c r="E210" s="200"/>
      <c r="F210" s="200"/>
      <c r="G210" s="200"/>
      <c r="H210" s="200"/>
    </row>
    <row r="211" spans="3:8" ht="12.75">
      <c r="C211" s="200"/>
      <c r="D211" s="200"/>
      <c r="E211" s="200"/>
      <c r="F211" s="200"/>
      <c r="G211" s="200"/>
      <c r="H211" s="200"/>
    </row>
    <row r="212" spans="3:8" ht="12.75">
      <c r="C212" s="200"/>
      <c r="D212" s="200"/>
      <c r="E212" s="200"/>
      <c r="F212" s="200"/>
      <c r="G212" s="200"/>
      <c r="H212" s="200"/>
    </row>
    <row r="213" spans="3:8" ht="12.75">
      <c r="C213" s="200"/>
      <c r="D213" s="200"/>
      <c r="E213" s="200"/>
      <c r="F213" s="200"/>
      <c r="G213" s="200"/>
      <c r="H213" s="200"/>
    </row>
    <row r="214" spans="3:8" ht="12.75">
      <c r="C214" s="200"/>
      <c r="D214" s="200"/>
      <c r="E214" s="200"/>
      <c r="F214" s="200"/>
      <c r="G214" s="200"/>
      <c r="H214" s="200"/>
    </row>
    <row r="215" spans="3:8" ht="12.75">
      <c r="C215" s="200"/>
      <c r="D215" s="200"/>
      <c r="E215" s="200"/>
      <c r="F215" s="200"/>
      <c r="G215" s="200"/>
      <c r="H215" s="200"/>
    </row>
    <row r="216" spans="3:8" ht="12.75">
      <c r="C216" s="200"/>
      <c r="D216" s="200"/>
      <c r="E216" s="200"/>
      <c r="F216" s="200"/>
      <c r="G216" s="200"/>
      <c r="H216" s="200"/>
    </row>
    <row r="217" spans="3:8" ht="12.75">
      <c r="C217" s="200"/>
      <c r="D217" s="200"/>
      <c r="E217" s="200"/>
      <c r="F217" s="200"/>
      <c r="G217" s="200"/>
      <c r="H217" s="200"/>
    </row>
    <row r="218" spans="3:8" ht="12.75">
      <c r="C218" s="200"/>
      <c r="D218" s="200"/>
      <c r="E218" s="200"/>
      <c r="F218" s="200"/>
      <c r="G218" s="200"/>
      <c r="H218" s="200"/>
    </row>
    <row r="219" spans="3:8" ht="12.75">
      <c r="C219" s="200"/>
      <c r="D219" s="200"/>
      <c r="E219" s="200"/>
      <c r="F219" s="200"/>
      <c r="G219" s="200"/>
      <c r="H219" s="200"/>
    </row>
    <row r="220" spans="3:8" ht="12.75">
      <c r="C220" s="200"/>
      <c r="D220" s="200"/>
      <c r="E220" s="200"/>
      <c r="F220" s="200"/>
      <c r="G220" s="200"/>
      <c r="H220" s="200"/>
    </row>
  </sheetData>
  <mergeCells count="18">
    <mergeCell ref="A1:B2"/>
    <mergeCell ref="A5:H5"/>
    <mergeCell ref="A7:A8"/>
    <mergeCell ref="B7:B8"/>
    <mergeCell ref="C7:C8"/>
    <mergeCell ref="D7:H7"/>
    <mergeCell ref="A9:H9"/>
    <mergeCell ref="A10:A16"/>
    <mergeCell ref="A18:A23"/>
    <mergeCell ref="A25:A30"/>
    <mergeCell ref="A33:H33"/>
    <mergeCell ref="A34:A36"/>
    <mergeCell ref="A41:H41"/>
    <mergeCell ref="A42:A47"/>
    <mergeCell ref="A52:H52"/>
    <mergeCell ref="A53:A54"/>
    <mergeCell ref="A55:A57"/>
    <mergeCell ref="A58:A6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2010-10-29T06:33:45Z</cp:lastPrinted>
  <dcterms:modified xsi:type="dcterms:W3CDTF">2010-10-29T06:33:51Z</dcterms:modified>
  <cp:category/>
  <cp:version/>
  <cp:contentType/>
  <cp:contentStatus/>
</cp:coreProperties>
</file>