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4"/>
  </bookViews>
  <sheets>
    <sheet name="załacznik nr 1" sheetId="1" r:id="rId1"/>
    <sheet name="załącznik nr 2" sheetId="2" r:id="rId2"/>
    <sheet name="załącznik nr 3" sheetId="3" r:id="rId3"/>
    <sheet name="załącznik nr 4" sheetId="4" r:id="rId4"/>
    <sheet name="załącznik nr 5" sheetId="5" r:id="rId5"/>
  </sheets>
  <definedNames>
    <definedName name="_xlnm.Print_Titles" localSheetId="2">'załącznik nr 3'!$6:$6</definedName>
    <definedName name="_xlnm.Print_Titles" localSheetId="3">'załącznik nr 4'!$7:$8</definedName>
    <definedName name="_xlnm.Print_Titles" localSheetId="4">'załącznik nr 5'!$7:$11</definedName>
  </definedNames>
  <calcPr fullCalcOnLoad="1"/>
</workbook>
</file>

<file path=xl/sharedStrings.xml><?xml version="1.0" encoding="utf-8"?>
<sst xmlns="http://schemas.openxmlformats.org/spreadsheetml/2006/main" count="374" uniqueCount="183">
  <si>
    <t>PLAN ZADAŃ INWESTYCYJNYCH NA ROK 2010</t>
  </si>
  <si>
    <t>Dział</t>
  </si>
  <si>
    <t>Rozdział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</si>
  <si>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</si>
  <si>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</si>
  <si>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</si>
  <si>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</si>
  <si>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</si>
  <si>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</si>
  <si>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</si>
  <si>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</si>
  <si>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010</t>
  </si>
  <si>
    <t>01010</t>
  </si>
  <si>
    <t>6050</t>
  </si>
  <si>
    <t>Wodociąg Goliszów.</t>
  </si>
  <si>
    <t>Budowa kanalizacji sanitarnej  dla wsi Rokitki Etap II,</t>
  </si>
  <si>
    <t>6058</t>
  </si>
  <si>
    <t>Budowa sieci wodno - kanalizacyjnej dla wsi Pawlikowice etap II</t>
  </si>
  <si>
    <t>6059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</si>
  <si>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</si>
  <si>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</si>
  <si>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</si>
  <si>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Wykonanie projektu przyłącza energetycznego oczyszczalni ścieków w Zamienicach</t>
  </si>
  <si>
    <t>600</t>
  </si>
  <si>
    <t>60016</t>
  </si>
  <si>
    <t>Remont drogi gminnej w Niedźwiedzicach</t>
  </si>
  <si>
    <t>Budowa chodnika we wsi Rokitki - etap I wraz z poszerzeniem jezdni drogi - etap II</t>
  </si>
  <si>
    <t xml:space="preserve">Remont drogi gminnej do miejscowości Dobroszów </t>
  </si>
  <si>
    <t>700</t>
  </si>
  <si>
    <t>70005</t>
  </si>
  <si>
    <t>Adaptacja budynku biblioteki gminnej na mieszkania</t>
  </si>
  <si>
    <t>6060</t>
  </si>
  <si>
    <t>Zakup  gruntów  ANR</t>
  </si>
  <si>
    <t>70095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</si>
  <si>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</si>
  <si>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</si>
  <si>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750</t>
  </si>
  <si>
    <t>75023</t>
  </si>
  <si>
    <t>Zakup  sprzętu  informatycznego i oprogramowania  na  potrzeby  Urzędu  Gminy</t>
  </si>
  <si>
    <t>754</t>
  </si>
  <si>
    <t>75412</t>
  </si>
  <si>
    <t>Modernizacja zaplecza remizy OSP w Witkowie</t>
  </si>
  <si>
    <t>Zakup gruntów przyległych do Remizy OSP w Krzywej</t>
  </si>
  <si>
    <t>801</t>
  </si>
  <si>
    <t>80101</t>
  </si>
  <si>
    <t>Wykonanie tablicy pamiątkowej dla projektu pn.: "Budowa sali sportowej przy Szkole Podstawowej w  Krzywej 52"</t>
  </si>
  <si>
    <t>900</t>
  </si>
  <si>
    <t>90015</t>
  </si>
  <si>
    <t>Zakup punktów oświetleniowych na terenie miejscowości: Groble, Konradówka - Piotrowice, Michów, Osetnica</t>
  </si>
  <si>
    <t>90095</t>
  </si>
  <si>
    <t>6220</t>
  </si>
  <si>
    <t>Dotacja celowa na budowę schroniska dla zwierząt</t>
  </si>
  <si>
    <t>921</t>
  </si>
  <si>
    <t>92109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</si>
  <si>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</si>
  <si>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</si>
  <si>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</si>
  <si>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</si>
  <si>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</si>
  <si>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Wykonanie projektu pn.:Remont Gminnego Ośrodka Kultury i Rekreacji w Piotrowicach obejmujący: Inwentaryzację architektoniczną budynku, projekt wymiany okien, projekt wymiany sieci wodnej, kanalizacyjnej, elektrycznej oraz centralnego ogrzewania.</t>
  </si>
  <si>
    <t>Remont Gminnego Ośrodka Kultury i Rekreacji w Piotrowicach obejmujący wymianę centralnego ogrzewania - etap IV</t>
  </si>
  <si>
    <t>92116</t>
  </si>
  <si>
    <t>Dotacja na budowę punktu bibliotecznego wraz z zapleczem szkoleniowo - warsztatowym we wsi Witków</t>
  </si>
  <si>
    <t>Dotacja na modernizację ogrzewania Gminnej Biblioteki Publicznej w Chojnowie z/s w Krzywej Filia w Dobroszowie i Białej</t>
  </si>
  <si>
    <t>926</t>
  </si>
  <si>
    <t>92601</t>
  </si>
  <si>
    <t>Budowa kompleksu boisk sportowych w ramach programu "Moje Boisko - Orlik 2012" (boisko piłkarskie oraz boisko wielofunkcyjne wraz z zapleczem sanitarno - szatniowym) przy Zespole Szkolno - Przedszkolnym w Rokitkach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</si>
  <si>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</si>
  <si>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</si>
  <si>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</si>
  <si>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</si>
  <si>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oraz montażem sprzętu nawadniającego przy boisku sportowym we wsi Niedźwiedzice</t>
  </si>
  <si>
    <t>Wykonanie studni głębinowej z pompą przy boisku sportowym we wsi Witków</t>
  </si>
  <si>
    <t>Renowacja murawy boiska we wsi Krzywa</t>
  </si>
  <si>
    <t>Wykonanie przyłączy do boiska sportowego we wsi Krzywa</t>
  </si>
  <si>
    <t>Wyposażenie boiska sportowego w zaplecze kontenerowe socjalne we wsi Budziwojów</t>
  </si>
  <si>
    <t>Wykonanie przyłączy do boiska sportowego we wsi Budziwojów</t>
  </si>
  <si>
    <t>Zakup kosiarki do koszenia na boisku sportowym w Goliszowie</t>
  </si>
  <si>
    <t>RAZEM</t>
  </si>
  <si>
    <t>*</t>
  </si>
  <si>
    <t>Załacznik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</si>
  <si>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</si>
  <si>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</si>
  <si>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</si>
  <si>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</si>
  <si>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</si>
  <si>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</si>
  <si>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</si>
  <si>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</si>
  <si>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</si>
  <si>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</si>
  <si>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</si>
  <si>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Razem</t>
  </si>
  <si>
    <t>KANALIZACJA I WODOCIĄGI</t>
  </si>
  <si>
    <t>Wykonanie projekt przyłącza energetycznego oczyszczalni ścieków w Zamienicach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</si>
  <si>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</si>
  <si>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</si>
  <si>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</si>
  <si>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</si>
  <si>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</si>
  <si>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</si>
  <si>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</si>
  <si>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Remont drogi gminnej do miejscowości Dobroszów</t>
  </si>
  <si>
    <t>Wykonanie drogi gminnej w miejscowości Gołocin</t>
  </si>
  <si>
    <t>BUDOWNICTWO</t>
  </si>
  <si>
    <t>Budowa dwóch socjalnych budynków mieszkalnych 12-to rodzinnych wraz z przyłączami: wody, kanalizacji sanitarnej i energii elektrycznej - wykonanie segmentu B, etap II</t>
  </si>
  <si>
    <t>INFRASTRUKTURA WIEJSKA</t>
  </si>
  <si>
    <t>Odnowa wsi</t>
  </si>
  <si>
    <t>2010</t>
  </si>
  <si>
    <t>Załącznik Nr 18 do Uchwały Rady Gminy Chojnów                                                                              Nr Nr XLIII/257/2009 z dnia 18 grudnia 2009 r.</t>
  </si>
  <si>
    <t>Wydatki na programy i projekty realizowane</t>
  </si>
  <si>
    <t xml:space="preserve">ze środków funduszy strukturalnych i Funduszu Spójności 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</si>
  <si>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</si>
  <si>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</si>
  <si>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</si>
  <si>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</si>
  <si>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</si>
  <si>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 i budżetu Państwa</t>
  </si>
  <si>
    <t>Środki z budżetu UE</t>
  </si>
  <si>
    <t>Wydatki razem (6+7+8)</t>
  </si>
  <si>
    <t>z tego źródła finansowania:</t>
  </si>
  <si>
    <t>Wydatki razem (10+11+12)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</si>
  <si>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</si>
  <si>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</si>
  <si>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</si>
  <si>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</si>
  <si>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</si>
  <si>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</si>
  <si>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>Program: PROW 2007 - 2013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</si>
  <si>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4.1/413 Wdrażanie lokalnych strategii rozwoju</t>
    </r>
  </si>
  <si>
    <r>
      <t xml:space="preserve">nazwa projektu: </t>
    </r>
    <r>
      <rPr>
        <sz val="10"/>
        <rFont val="Arial"/>
        <family val="2"/>
      </rPr>
      <t>Remont świetlicy wiejskiej w Goliszowie</t>
    </r>
    <r>
      <rPr>
        <b/>
        <sz val="10"/>
        <rFont val="Arial"/>
        <family val="2"/>
      </rPr>
      <t xml:space="preserve">
</t>
    </r>
  </si>
  <si>
    <t>700.70095</t>
  </si>
  <si>
    <t>Rok 2010</t>
  </si>
  <si>
    <t>Wydatki  razem</t>
  </si>
  <si>
    <t>1.2</t>
  </si>
  <si>
    <r>
      <t xml:space="preserve">nazwa projektu: </t>
    </r>
    <r>
      <rPr>
        <sz val="10"/>
        <rFont val="Arial"/>
        <family val="2"/>
      </rPr>
      <t>Budowa chodnika we wsi Rokitki - etap I wraz z poszerzeniem jezdni drogi - etap II</t>
    </r>
  </si>
  <si>
    <t>600.60016</t>
  </si>
  <si>
    <t>1.3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</si>
  <si>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321 Podstawowe usługi dla gospodarki i ludności wiejskiej</t>
    </r>
  </si>
  <si>
    <r>
      <t xml:space="preserve">nazwa projektu: </t>
    </r>
    <r>
      <rPr>
        <sz val="10"/>
        <rFont val="Arial"/>
        <family val="2"/>
      </rPr>
      <t>Budowa sieci wodno – kanalizacyjnej dla wsi Pawlikowice etap II</t>
    </r>
  </si>
  <si>
    <t>010.01010</t>
  </si>
  <si>
    <t>1.4</t>
  </si>
  <si>
    <t>Program: RPO WD 2007-2013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</si>
  <si>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7.2 Rozwój infrastruktury placówek edukacyjnych</t>
    </r>
  </si>
  <si>
    <r>
      <t xml:space="preserve">nazwa projektu: </t>
    </r>
    <r>
      <rPr>
        <sz val="10"/>
        <rFont val="Arial"/>
        <family val="2"/>
      </rPr>
      <t>Wykonanie tablicy pamiątkowej dla projektu pn.: "Budowa sali sportowej przy Szkole Podstawowej w  Krzywej 52"</t>
    </r>
  </si>
  <si>
    <t>801.80101</t>
  </si>
  <si>
    <t>II</t>
  </si>
  <si>
    <t>Wydatki bieżące razem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</si>
  <si>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413 Wdrażanie lokalnych strategii rozwoju</t>
    </r>
  </si>
  <si>
    <t>750.75095</t>
  </si>
  <si>
    <t>OGÓŁEM (I+II)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</si>
  <si>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313, 322, 323 "Odnowa i rozwój wsi"</t>
    </r>
  </si>
  <si>
    <t>1.5</t>
  </si>
  <si>
    <r>
      <t xml:space="preserve">nazwa projektu: </t>
    </r>
    <r>
      <rPr>
        <sz val="10"/>
        <rFont val="Arial"/>
        <family val="2"/>
      </rPr>
      <t>Remont Gminnego Ośrodka Kultury i Rekreacji w Piotrowicach obejmujący wymianę centralnego ogrzewania - etap IV</t>
    </r>
  </si>
  <si>
    <t>921.92109</t>
  </si>
  <si>
    <r>
      <t>nazwa projektu: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Obsługa artystyczno – rekreacyjna Gminnego Dnia Dziecka 2010</t>
    </r>
  </si>
  <si>
    <t>Załącznik Nr 1 do Uchwały Rady Gminy Chojnów</t>
  </si>
  <si>
    <t>DOCHODY</t>
  </si>
  <si>
    <t>Paragraf</t>
  </si>
  <si>
    <t>Treść</t>
  </si>
  <si>
    <t>Zmniejszenia</t>
  </si>
  <si>
    <t>Zwiększenia</t>
  </si>
  <si>
    <t>854</t>
  </si>
  <si>
    <t>Edukacyjna opieka wychowawcza</t>
  </si>
  <si>
    <t>85415</t>
  </si>
  <si>
    <t>Pomoc materialna dla uczniów</t>
  </si>
  <si>
    <t>2030</t>
  </si>
  <si>
    <t>Dotacje celowe otrzymane z budżetu państwa na realizację własnych zadań bieżących gmin (związków gmin)</t>
  </si>
  <si>
    <t>15 624,00</t>
  </si>
  <si>
    <t>Pozostała działalność</t>
  </si>
  <si>
    <t>Wydatki inwestycyjne jednostek budżetowych</t>
  </si>
  <si>
    <t>3260</t>
  </si>
  <si>
    <t>Inne formy pomocy dla uczniów</t>
  </si>
  <si>
    <t>Domy i ośrodki kultury, świetlice i kluby</t>
  </si>
  <si>
    <t>Załącznik Nr 2 do Uchwały Rady Gminy Chojnów</t>
  </si>
  <si>
    <t>WYDATKI</t>
  </si>
  <si>
    <t>Kultura i ochrona dziedzictwa narodowego</t>
  </si>
  <si>
    <t>Gospodarka mieszkaniowa</t>
  </si>
  <si>
    <t>Nr LIII/301/2010 z dnia 09 lipca 2010r.</t>
  </si>
  <si>
    <t>Załącznik Nr 3 do Uchwały Rady Gminy Chojnów  Nr LIII/301/2010                                            z dnia 09  lipca 2010</t>
  </si>
  <si>
    <t xml:space="preserve">Załącznik Nr 6 do Uchwały Rady Gminy Chojnów                        Nr XLIII/257/2010 z dnia 18 grudnia 2009 r. </t>
  </si>
  <si>
    <t>Załącznik Nr 4 do Uchwały Rady Gminy Chojnów                                                          Nr LIII/301/2010 z dnia 09 lipca 2010</t>
  </si>
  <si>
    <t>Załącznik Nr 5 do Uchwały Rady Gminy Chojnów Nr LIII/301/2010                                      z dnia 09 lipca 2010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</si>
</sst>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[$-415]d\ mmmm\ yyyy"/>
  </numFmts>
  <fonts count="32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sz val="7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5"/>
      <name val="Arial"/>
      <family val="0"/>
    </font>
    <font>
      <b/>
      <sz val="5"/>
      <name val="Arial"/>
      <family val="0"/>
    </font>
    <font>
      <b/>
      <sz val="9"/>
      <name val="Arial CE"/>
      <family val="2"/>
    </font>
    <font>
      <sz val="10"/>
      <name val="Arial CE"/>
      <family val="0"/>
    </font>
    <font>
      <b/>
      <sz val="13"/>
      <name val="Bookman Old Style"/>
      <family val="1"/>
    </font>
    <font>
      <b/>
      <sz val="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Arial"/>
      <family val="2"/>
    </font>
    <font>
      <sz val="6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2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justify" vertical="center" wrapText="1"/>
    </xf>
    <xf numFmtId="164" fontId="9" fillId="0" borderId="5" xfId="15" applyNumberFormat="1" applyFont="1" applyFill="1" applyBorder="1" applyAlignment="1">
      <alignment vertical="center"/>
    </xf>
    <xf numFmtId="164" fontId="6" fillId="0" borderId="6" xfId="15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 wrapText="1"/>
    </xf>
    <xf numFmtId="164" fontId="9" fillId="0" borderId="8" xfId="15" applyNumberFormat="1" applyFont="1" applyFill="1" applyBorder="1" applyAlignment="1">
      <alignment vertical="center"/>
    </xf>
    <xf numFmtId="164" fontId="6" fillId="0" borderId="9" xfId="15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9" fillId="0" borderId="11" xfId="15" applyNumberFormat="1" applyFont="1" applyFill="1" applyBorder="1" applyAlignment="1">
      <alignment horizontal="center" vertical="center"/>
    </xf>
    <xf numFmtId="164" fontId="9" fillId="0" borderId="12" xfId="15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justify" vertical="center" wrapText="1"/>
    </xf>
    <xf numFmtId="164" fontId="9" fillId="0" borderId="12" xfId="15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164" fontId="6" fillId="0" borderId="14" xfId="15" applyNumberFormat="1" applyFont="1" applyFill="1" applyBorder="1" applyAlignment="1">
      <alignment vertical="center"/>
    </xf>
    <xf numFmtId="49" fontId="6" fillId="0" borderId="8" xfId="15" applyNumberFormat="1" applyFont="1" applyFill="1" applyBorder="1" applyAlignment="1">
      <alignment horizontal="center" vertical="center"/>
    </xf>
    <xf numFmtId="49" fontId="8" fillId="0" borderId="12" xfId="15" applyNumberFormat="1" applyFont="1" applyFill="1" applyBorder="1" applyAlignment="1">
      <alignment horizontal="justify" vertical="center" wrapText="1"/>
    </xf>
    <xf numFmtId="49" fontId="6" fillId="0" borderId="7" xfId="15" applyNumberFormat="1" applyFont="1" applyFill="1" applyBorder="1" applyAlignment="1">
      <alignment horizontal="center" vertical="center"/>
    </xf>
    <xf numFmtId="49" fontId="8" fillId="0" borderId="8" xfId="15" applyNumberFormat="1" applyFont="1" applyFill="1" applyBorder="1" applyAlignment="1">
      <alignment horizontal="justify" vertical="center" wrapText="1"/>
    </xf>
    <xf numFmtId="164" fontId="9" fillId="0" borderId="8" xfId="15" applyNumberFormat="1" applyFont="1" applyFill="1" applyBorder="1" applyAlignment="1">
      <alignment horizontal="center" vertical="center"/>
    </xf>
    <xf numFmtId="49" fontId="6" fillId="0" borderId="11" xfId="15" applyNumberFormat="1" applyFont="1" applyFill="1" applyBorder="1" applyAlignment="1">
      <alignment horizontal="center" vertical="center"/>
    </xf>
    <xf numFmtId="49" fontId="8" fillId="0" borderId="11" xfId="15" applyNumberFormat="1" applyFont="1" applyFill="1" applyBorder="1" applyAlignment="1">
      <alignment horizontal="justify" vertical="center" wrapText="1"/>
    </xf>
    <xf numFmtId="164" fontId="9" fillId="0" borderId="11" xfId="15" applyNumberFormat="1" applyFont="1" applyFill="1" applyBorder="1" applyAlignment="1">
      <alignment vertical="center"/>
    </xf>
    <xf numFmtId="164" fontId="6" fillId="0" borderId="15" xfId="15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justify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justify" vertical="center" wrapText="1"/>
    </xf>
    <xf numFmtId="164" fontId="9" fillId="0" borderId="17" xfId="15" applyNumberFormat="1" applyFont="1" applyFill="1" applyBorder="1" applyAlignment="1">
      <alignment vertical="center"/>
    </xf>
    <xf numFmtId="164" fontId="6" fillId="0" borderId="18" xfId="15" applyNumberFormat="1" applyFont="1" applyFill="1" applyBorder="1" applyAlignment="1">
      <alignment vertical="center"/>
    </xf>
    <xf numFmtId="164" fontId="5" fillId="0" borderId="2" xfId="15" applyNumberFormat="1" applyFont="1" applyFill="1" applyBorder="1" applyAlignment="1">
      <alignment horizontal="center" vertical="center"/>
    </xf>
    <xf numFmtId="164" fontId="5" fillId="0" borderId="2" xfId="15" applyNumberFormat="1" applyFont="1" applyFill="1" applyBorder="1" applyAlignment="1">
      <alignment vertical="center"/>
    </xf>
    <xf numFmtId="164" fontId="6" fillId="0" borderId="3" xfId="15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164" fontId="7" fillId="0" borderId="0" xfId="15" applyNumberFormat="1" applyFont="1" applyFill="1" applyAlignment="1">
      <alignment vertical="center"/>
    </xf>
    <xf numFmtId="164" fontId="9" fillId="0" borderId="0" xfId="15" applyNumberFormat="1" applyFont="1" applyFill="1" applyAlignment="1">
      <alignment vertical="center"/>
    </xf>
    <xf numFmtId="16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3" fontId="1" fillId="0" borderId="0" xfId="15" applyFont="1" applyFill="1" applyAlignment="1">
      <alignment vertical="center" wrapText="1"/>
    </xf>
    <xf numFmtId="43" fontId="11" fillId="0" borderId="0" xfId="15" applyFont="1" applyAlignment="1">
      <alignment/>
    </xf>
    <xf numFmtId="43" fontId="1" fillId="0" borderId="0" xfId="15" applyFont="1" applyAlignment="1">
      <alignment/>
    </xf>
    <xf numFmtId="43" fontId="12" fillId="0" borderId="0" xfId="15" applyFont="1" applyAlignment="1">
      <alignment/>
    </xf>
    <xf numFmtId="43" fontId="0" fillId="0" borderId="0" xfId="15" applyAlignment="1">
      <alignment/>
    </xf>
    <xf numFmtId="43" fontId="13" fillId="0" borderId="0" xfId="15" applyFont="1" applyAlignment="1">
      <alignment/>
    </xf>
    <xf numFmtId="43" fontId="15" fillId="0" borderId="19" xfId="15" applyFont="1" applyFill="1" applyBorder="1" applyAlignment="1">
      <alignment horizontal="center" vertical="center" wrapText="1"/>
    </xf>
    <xf numFmtId="43" fontId="15" fillId="0" borderId="20" xfId="15" applyFont="1" applyFill="1" applyBorder="1" applyAlignment="1">
      <alignment horizontal="center" vertical="center" wrapText="1"/>
    </xf>
    <xf numFmtId="49" fontId="0" fillId="0" borderId="5" xfId="15" applyNumberFormat="1" applyFont="1" applyFill="1" applyBorder="1" applyAlignment="1">
      <alignment vertical="center" wrapText="1"/>
    </xf>
    <xf numFmtId="164" fontId="0" fillId="0" borderId="5" xfId="15" applyNumberFormat="1" applyFill="1" applyBorder="1" applyAlignment="1">
      <alignment horizontal="center" vertical="center"/>
    </xf>
    <xf numFmtId="164" fontId="0" fillId="0" borderId="6" xfId="15" applyNumberFormat="1" applyFill="1" applyBorder="1" applyAlignment="1">
      <alignment horizontal="center" vertical="center"/>
    </xf>
    <xf numFmtId="49" fontId="0" fillId="0" borderId="17" xfId="15" applyNumberFormat="1" applyFont="1" applyFill="1" applyBorder="1" applyAlignment="1">
      <alignment horizontal="justify" vertical="center" wrapText="1"/>
    </xf>
    <xf numFmtId="164" fontId="0" fillId="0" borderId="11" xfId="15" applyNumberFormat="1" applyFill="1" applyBorder="1" applyAlignment="1">
      <alignment horizontal="center" vertical="center"/>
    </xf>
    <xf numFmtId="164" fontId="0" fillId="0" borderId="15" xfId="15" applyNumberFormat="1" applyFill="1" applyBorder="1" applyAlignment="1">
      <alignment horizontal="center" vertical="center"/>
    </xf>
    <xf numFmtId="49" fontId="0" fillId="0" borderId="8" xfId="15" applyNumberFormat="1" applyFont="1" applyFill="1" applyBorder="1" applyAlignment="1">
      <alignment horizontal="justify" vertical="center" wrapText="1"/>
    </xf>
    <xf numFmtId="49" fontId="0" fillId="0" borderId="12" xfId="15" applyNumberFormat="1" applyFont="1" applyFill="1" applyBorder="1" applyAlignment="1">
      <alignment horizontal="justify" vertical="center" wrapText="1"/>
    </xf>
    <xf numFmtId="49" fontId="0" fillId="0" borderId="19" xfId="15" applyNumberFormat="1" applyFont="1" applyFill="1" applyBorder="1" applyAlignment="1">
      <alignment horizontal="justify" vertical="center" wrapText="1"/>
    </xf>
    <xf numFmtId="164" fontId="0" fillId="0" borderId="19" xfId="15" applyNumberFormat="1" applyFill="1" applyBorder="1" applyAlignment="1">
      <alignment horizontal="center" vertical="center"/>
    </xf>
    <xf numFmtId="164" fontId="0" fillId="0" borderId="20" xfId="15" applyNumberFormat="1" applyFill="1" applyBorder="1" applyAlignment="1">
      <alignment horizontal="center" vertical="center"/>
    </xf>
    <xf numFmtId="43" fontId="1" fillId="0" borderId="1" xfId="15" applyFont="1" applyFill="1" applyBorder="1" applyAlignment="1">
      <alignment horizontal="center" vertical="center"/>
    </xf>
    <xf numFmtId="43" fontId="8" fillId="0" borderId="2" xfId="15" applyFont="1" applyFill="1" applyBorder="1" applyAlignment="1">
      <alignment horizontal="center" vertical="center" wrapText="1"/>
    </xf>
    <xf numFmtId="164" fontId="1" fillId="0" borderId="2" xfId="15" applyNumberFormat="1" applyFont="1" applyFill="1" applyBorder="1" applyAlignment="1">
      <alignment horizontal="center" vertical="center"/>
    </xf>
    <xf numFmtId="164" fontId="1" fillId="0" borderId="3" xfId="15" applyNumberFormat="1" applyFont="1" applyFill="1" applyBorder="1" applyAlignment="1">
      <alignment horizontal="center" vertical="center"/>
    </xf>
    <xf numFmtId="164" fontId="0" fillId="0" borderId="5" xfId="15" applyNumberFormat="1" applyFont="1" applyFill="1" applyBorder="1" applyAlignment="1">
      <alignment horizontal="center" vertical="center"/>
    </xf>
    <xf numFmtId="43" fontId="16" fillId="0" borderId="8" xfId="15" applyFont="1" applyFill="1" applyBorder="1" applyAlignment="1">
      <alignment horizontal="justify" vertical="center" wrapText="1"/>
    </xf>
    <xf numFmtId="164" fontId="0" fillId="0" borderId="8" xfId="15" applyNumberFormat="1" applyFont="1" applyFill="1" applyBorder="1" applyAlignment="1">
      <alignment horizontal="center" vertical="center"/>
    </xf>
    <xf numFmtId="164" fontId="0" fillId="0" borderId="8" xfId="15" applyNumberFormat="1" applyFill="1" applyBorder="1" applyAlignment="1">
      <alignment horizontal="center" vertical="center"/>
    </xf>
    <xf numFmtId="164" fontId="0" fillId="0" borderId="11" xfId="15" applyNumberFormat="1" applyFont="1" applyFill="1" applyBorder="1" applyAlignment="1">
      <alignment horizontal="center" vertical="center"/>
    </xf>
    <xf numFmtId="43" fontId="16" fillId="0" borderId="17" xfId="15" applyFont="1" applyFill="1" applyBorder="1" applyAlignment="1">
      <alignment horizontal="justify" vertical="center" wrapText="1"/>
    </xf>
    <xf numFmtId="164" fontId="0" fillId="0" borderId="17" xfId="15" applyNumberFormat="1" applyFill="1" applyBorder="1" applyAlignment="1">
      <alignment horizontal="center" vertical="center"/>
    </xf>
    <xf numFmtId="164" fontId="0" fillId="0" borderId="11" xfId="15" applyNumberFormat="1" applyFont="1" applyBorder="1" applyAlignment="1">
      <alignment horizontal="center" vertical="center"/>
    </xf>
    <xf numFmtId="43" fontId="16" fillId="0" borderId="19" xfId="15" applyFont="1" applyFill="1" applyBorder="1" applyAlignment="1">
      <alignment horizontal="justify" vertical="center" wrapText="1"/>
    </xf>
    <xf numFmtId="164" fontId="0" fillId="0" borderId="19" xfId="15" applyNumberFormat="1" applyFont="1" applyBorder="1" applyAlignment="1">
      <alignment horizontal="center" vertical="center"/>
    </xf>
    <xf numFmtId="43" fontId="1" fillId="0" borderId="2" xfId="15" applyFont="1" applyFill="1" applyBorder="1" applyAlignment="1">
      <alignment horizontal="center" vertical="center"/>
    </xf>
    <xf numFmtId="164" fontId="1" fillId="0" borderId="2" xfId="15" applyNumberFormat="1" applyFont="1" applyFill="1" applyBorder="1" applyAlignment="1">
      <alignment horizontal="center" vertical="center"/>
    </xf>
    <xf numFmtId="164" fontId="1" fillId="0" borderId="3" xfId="15" applyNumberFormat="1" applyFont="1" applyFill="1" applyBorder="1" applyAlignment="1">
      <alignment horizontal="center" vertical="center"/>
    </xf>
    <xf numFmtId="164" fontId="0" fillId="0" borderId="8" xfId="15" applyNumberFormat="1" applyFont="1" applyBorder="1" applyAlignment="1">
      <alignment horizontal="center" vertical="center"/>
    </xf>
    <xf numFmtId="43" fontId="1" fillId="0" borderId="21" xfId="15" applyFont="1" applyFill="1" applyBorder="1" applyAlignment="1">
      <alignment horizontal="center" vertical="center"/>
    </xf>
    <xf numFmtId="164" fontId="1" fillId="0" borderId="21" xfId="15" applyNumberFormat="1" applyFont="1" applyFill="1" applyBorder="1" applyAlignment="1">
      <alignment horizontal="center" vertical="center"/>
    </xf>
    <xf numFmtId="43" fontId="0" fillId="0" borderId="8" xfId="15" applyFont="1" applyFill="1" applyBorder="1" applyAlignment="1">
      <alignment horizontal="justify" vertical="center" wrapText="1"/>
    </xf>
    <xf numFmtId="164" fontId="0" fillId="0" borderId="5" xfId="15" applyNumberFormat="1" applyFont="1" applyFill="1" applyBorder="1" applyAlignment="1">
      <alignment horizontal="center" vertical="center"/>
    </xf>
    <xf numFmtId="164" fontId="0" fillId="0" borderId="22" xfId="15" applyNumberFormat="1" applyFont="1" applyFill="1" applyBorder="1" applyAlignment="1">
      <alignment horizontal="center" vertical="center"/>
    </xf>
    <xf numFmtId="49" fontId="1" fillId="0" borderId="16" xfId="15" applyNumberFormat="1" applyFont="1" applyFill="1" applyBorder="1" applyAlignment="1">
      <alignment horizontal="center" vertical="center"/>
    </xf>
    <xf numFmtId="43" fontId="0" fillId="0" borderId="8" xfId="15" applyFont="1" applyFill="1" applyBorder="1" applyAlignment="1">
      <alignment horizontal="justify" vertical="center" wrapText="1"/>
    </xf>
    <xf numFmtId="164" fontId="0" fillId="0" borderId="8" xfId="15" applyNumberFormat="1" applyFont="1" applyFill="1" applyBorder="1" applyAlignment="1">
      <alignment horizontal="center" vertical="center"/>
    </xf>
    <xf numFmtId="164" fontId="0" fillId="0" borderId="9" xfId="15" applyNumberFormat="1" applyFont="1" applyFill="1" applyBorder="1" applyAlignment="1">
      <alignment horizontal="center" vertical="center"/>
    </xf>
    <xf numFmtId="43" fontId="1" fillId="0" borderId="2" xfId="15" applyFont="1" applyFill="1" applyBorder="1" applyAlignment="1">
      <alignment horizontal="center" vertical="center" wrapText="1"/>
    </xf>
    <xf numFmtId="49" fontId="1" fillId="0" borderId="23" xfId="15" applyNumberFormat="1" applyFont="1" applyFill="1" applyBorder="1" applyAlignment="1">
      <alignment horizontal="center" vertical="center"/>
    </xf>
    <xf numFmtId="43" fontId="16" fillId="0" borderId="8" xfId="15" applyFont="1" applyBorder="1" applyAlignment="1">
      <alignment horizontal="justify" vertical="center" wrapText="1"/>
    </xf>
    <xf numFmtId="43" fontId="1" fillId="0" borderId="21" xfId="15" applyFont="1" applyFill="1" applyBorder="1" applyAlignment="1">
      <alignment horizontal="center" vertical="center" wrapText="1"/>
    </xf>
    <xf numFmtId="43" fontId="0" fillId="0" borderId="5" xfId="15" applyFont="1" applyFill="1" applyBorder="1" applyAlignment="1">
      <alignment horizontal="justify" vertical="center" wrapText="1"/>
    </xf>
    <xf numFmtId="43" fontId="0" fillId="0" borderId="5" xfId="15" applyFont="1" applyFill="1" applyBorder="1" applyAlignment="1">
      <alignment horizontal="center" vertical="center"/>
    </xf>
    <xf numFmtId="164" fontId="0" fillId="0" borderId="22" xfId="15" applyNumberFormat="1" applyFont="1" applyFill="1" applyBorder="1" applyAlignment="1">
      <alignment horizontal="center" vertical="center"/>
    </xf>
    <xf numFmtId="43" fontId="0" fillId="0" borderId="8" xfId="15" applyFont="1" applyFill="1" applyBorder="1" applyAlignment="1">
      <alignment horizontal="center" vertical="center"/>
    </xf>
    <xf numFmtId="164" fontId="0" fillId="0" borderId="9" xfId="15" applyNumberFormat="1" applyFont="1" applyFill="1" applyBorder="1" applyAlignment="1">
      <alignment horizontal="center" vertical="center"/>
    </xf>
    <xf numFmtId="49" fontId="1" fillId="0" borderId="24" xfId="15" applyNumberFormat="1" applyFont="1" applyFill="1" applyBorder="1" applyAlignment="1">
      <alignment horizontal="center" vertical="center"/>
    </xf>
    <xf numFmtId="43" fontId="16" fillId="0" borderId="25" xfId="15" applyFont="1" applyFill="1" applyBorder="1" applyAlignment="1">
      <alignment horizontal="justify" vertical="center" wrapText="1"/>
    </xf>
    <xf numFmtId="164" fontId="0" fillId="0" borderId="25" xfId="15" applyNumberFormat="1" applyFont="1" applyFill="1" applyBorder="1" applyAlignment="1">
      <alignment horizontal="center" vertical="center"/>
    </xf>
    <xf numFmtId="164" fontId="0" fillId="0" borderId="18" xfId="15" applyNumberFormat="1" applyFont="1" applyFill="1" applyBorder="1" applyAlignment="1">
      <alignment horizontal="center" vertical="center"/>
    </xf>
    <xf numFmtId="49" fontId="16" fillId="0" borderId="8" xfId="15" applyNumberFormat="1" applyFont="1" applyFill="1" applyBorder="1" applyAlignment="1">
      <alignment horizontal="justify" vertical="center" wrapText="1"/>
    </xf>
    <xf numFmtId="164" fontId="0" fillId="0" borderId="12" xfId="15" applyNumberFormat="1" applyFill="1" applyBorder="1" applyAlignment="1">
      <alignment horizontal="center" vertical="center"/>
    </xf>
    <xf numFmtId="164" fontId="0" fillId="0" borderId="14" xfId="15" applyNumberFormat="1" applyFont="1" applyFill="1" applyBorder="1" applyAlignment="1">
      <alignment horizontal="center" vertical="center"/>
    </xf>
    <xf numFmtId="49" fontId="16" fillId="0" borderId="17" xfId="15" applyNumberFormat="1" applyFont="1" applyFill="1" applyBorder="1" applyAlignment="1">
      <alignment horizontal="justify" vertical="center" wrapText="1"/>
    </xf>
    <xf numFmtId="164" fontId="0" fillId="0" borderId="12" xfId="15" applyNumberFormat="1" applyFont="1" applyFill="1" applyBorder="1" applyAlignment="1">
      <alignment horizontal="center" vertical="center"/>
    </xf>
    <xf numFmtId="49" fontId="16" fillId="0" borderId="19" xfId="15" applyNumberFormat="1" applyFont="1" applyFill="1" applyBorder="1" applyAlignment="1">
      <alignment horizontal="justify" vertical="center" wrapText="1"/>
    </xf>
    <xf numFmtId="164" fontId="9" fillId="0" borderId="19" xfId="15" applyNumberFormat="1" applyFont="1" applyFill="1" applyBorder="1" applyAlignment="1">
      <alignment vertical="center"/>
    </xf>
    <xf numFmtId="164" fontId="0" fillId="0" borderId="19" xfId="15" applyNumberFormat="1" applyFont="1" applyFill="1" applyBorder="1" applyAlignment="1">
      <alignment horizontal="center" vertical="center"/>
    </xf>
    <xf numFmtId="164" fontId="0" fillId="0" borderId="26" xfId="15" applyNumberFormat="1" applyFont="1" applyFill="1" applyBorder="1" applyAlignment="1">
      <alignment horizontal="center" vertical="center"/>
    </xf>
    <xf numFmtId="49" fontId="16" fillId="0" borderId="27" xfId="15" applyNumberFormat="1" applyFont="1" applyFill="1" applyBorder="1" applyAlignment="1">
      <alignment horizontal="justify" vertical="center" wrapText="1"/>
    </xf>
    <xf numFmtId="164" fontId="9" fillId="0" borderId="27" xfId="15" applyNumberFormat="1" applyFont="1" applyFill="1" applyBorder="1" applyAlignment="1">
      <alignment vertical="center"/>
    </xf>
    <xf numFmtId="164" fontId="0" fillId="0" borderId="27" xfId="15" applyNumberFormat="1" applyFont="1" applyFill="1" applyBorder="1" applyAlignment="1">
      <alignment horizontal="center" vertical="center"/>
    </xf>
    <xf numFmtId="43" fontId="0" fillId="0" borderId="25" xfId="15" applyFont="1" applyFill="1" applyBorder="1" applyAlignment="1">
      <alignment horizontal="justify" vertical="center" wrapText="1"/>
    </xf>
    <xf numFmtId="164" fontId="0" fillId="0" borderId="25" xfId="15" applyNumberFormat="1" applyFont="1" applyFill="1" applyBorder="1" applyAlignment="1">
      <alignment horizontal="center" vertical="center"/>
    </xf>
    <xf numFmtId="43" fontId="0" fillId="0" borderId="0" xfId="15" applyAlignment="1">
      <alignment wrapText="1"/>
    </xf>
    <xf numFmtId="164" fontId="0" fillId="0" borderId="0" xfId="15" applyNumberFormat="1" applyAlignment="1">
      <alignment/>
    </xf>
    <xf numFmtId="43" fontId="0" fillId="0" borderId="12" xfId="15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justify" vertical="center" wrapText="1"/>
    </xf>
    <xf numFmtId="49" fontId="0" fillId="0" borderId="5" xfId="15" applyNumberFormat="1" applyFont="1" applyFill="1" applyBorder="1" applyAlignment="1">
      <alignment horizontal="justify" vertical="center" wrapText="1"/>
    </xf>
    <xf numFmtId="49" fontId="16" fillId="0" borderId="12" xfId="15" applyNumberFormat="1" applyFont="1" applyFill="1" applyBorder="1" applyAlignment="1">
      <alignment horizontal="justify" vertical="center" wrapText="1"/>
    </xf>
    <xf numFmtId="164" fontId="0" fillId="0" borderId="20" xfId="15" applyNumberFormat="1" applyFont="1" applyFill="1" applyBorder="1" applyAlignment="1">
      <alignment horizontal="center" vertical="center"/>
    </xf>
    <xf numFmtId="43" fontId="0" fillId="0" borderId="0" xfId="15" applyFill="1" applyAlignment="1">
      <alignment/>
    </xf>
    <xf numFmtId="43" fontId="2" fillId="0" borderId="0" xfId="15" applyFont="1" applyFill="1" applyAlignment="1">
      <alignment horizontal="center"/>
    </xf>
    <xf numFmtId="43" fontId="9" fillId="0" borderId="8" xfId="15" applyFont="1" applyBorder="1" applyAlignment="1">
      <alignment horizontal="center" vertical="center" wrapText="1"/>
    </xf>
    <xf numFmtId="43" fontId="9" fillId="0" borderId="9" xfId="15" applyFont="1" applyBorder="1" applyAlignment="1">
      <alignment horizontal="center" vertical="center" wrapText="1"/>
    </xf>
    <xf numFmtId="49" fontId="18" fillId="0" borderId="7" xfId="15" applyNumberFormat="1" applyFont="1" applyBorder="1" applyAlignment="1">
      <alignment horizontal="center" vertical="center" wrapText="1"/>
    </xf>
    <xf numFmtId="49" fontId="18" fillId="0" borderId="8" xfId="15" applyNumberFormat="1" applyFont="1" applyBorder="1" applyAlignment="1">
      <alignment horizontal="center" vertical="center" wrapText="1"/>
    </xf>
    <xf numFmtId="49" fontId="18" fillId="0" borderId="8" xfId="15" applyNumberFormat="1" applyFont="1" applyBorder="1" applyAlignment="1">
      <alignment horizontal="center" vertical="center"/>
    </xf>
    <xf numFmtId="49" fontId="18" fillId="0" borderId="9" xfId="15" applyNumberFormat="1" applyFont="1" applyBorder="1" applyAlignment="1">
      <alignment horizontal="center" vertical="center" wrapText="1"/>
    </xf>
    <xf numFmtId="43" fontId="6" fillId="0" borderId="10" xfId="15" applyFont="1" applyBorder="1" applyAlignment="1">
      <alignment horizontal="center" vertical="center" wrapText="1"/>
    </xf>
    <xf numFmtId="164" fontId="9" fillId="0" borderId="28" xfId="15" applyNumberFormat="1" applyFont="1" applyBorder="1" applyAlignment="1">
      <alignment horizontal="center" vertical="center"/>
    </xf>
    <xf numFmtId="164" fontId="10" fillId="0" borderId="17" xfId="15" applyNumberFormat="1" applyFont="1" applyBorder="1" applyAlignment="1">
      <alignment horizontal="center" vertical="center"/>
    </xf>
    <xf numFmtId="164" fontId="4" fillId="0" borderId="11" xfId="15" applyNumberFormat="1" applyFont="1" applyBorder="1" applyAlignment="1">
      <alignment horizontal="center" vertical="center" wrapText="1"/>
    </xf>
    <xf numFmtId="164" fontId="4" fillId="0" borderId="11" xfId="15" applyNumberFormat="1" applyFont="1" applyBorder="1" applyAlignment="1">
      <alignment horizontal="center" vertical="center"/>
    </xf>
    <xf numFmtId="164" fontId="4" fillId="0" borderId="15" xfId="15" applyNumberFormat="1" applyFont="1" applyBorder="1" applyAlignment="1">
      <alignment horizontal="center" vertical="center"/>
    </xf>
    <xf numFmtId="49" fontId="1" fillId="0" borderId="29" xfId="15" applyNumberFormat="1" applyFont="1" applyBorder="1" applyAlignment="1">
      <alignment horizontal="justify" vertical="center" wrapText="1"/>
    </xf>
    <xf numFmtId="43" fontId="1" fillId="0" borderId="16" xfId="15" applyFont="1" applyBorder="1" applyAlignment="1">
      <alignment horizontal="center" vertical="center"/>
    </xf>
    <xf numFmtId="49" fontId="19" fillId="0" borderId="0" xfId="15" applyNumberFormat="1" applyFont="1" applyFill="1" applyBorder="1" applyAlignment="1" applyProtection="1">
      <alignment horizontal="justify" vertical="center" wrapText="1"/>
      <protection locked="0"/>
    </xf>
    <xf numFmtId="49" fontId="1" fillId="0" borderId="11" xfId="15" applyNumberFormat="1" applyFont="1" applyBorder="1" applyAlignment="1">
      <alignment horizontal="justify" vertical="center" wrapText="1"/>
    </xf>
    <xf numFmtId="164" fontId="10" fillId="0" borderId="11" xfId="15" applyNumberFormat="1" applyFont="1" applyBorder="1" applyAlignment="1">
      <alignment vertical="center"/>
    </xf>
    <xf numFmtId="164" fontId="10" fillId="0" borderId="11" xfId="15" applyNumberFormat="1" applyFon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10" fillId="0" borderId="15" xfId="15" applyNumberFormat="1" applyFont="1" applyBorder="1" applyAlignment="1">
      <alignment horizontal="center" vertical="center"/>
    </xf>
    <xf numFmtId="49" fontId="1" fillId="0" borderId="12" xfId="15" applyNumberFormat="1" applyFont="1" applyBorder="1" applyAlignment="1">
      <alignment horizontal="justify" vertical="center" wrapText="1"/>
    </xf>
    <xf numFmtId="49" fontId="0" fillId="0" borderId="17" xfId="15" applyNumberFormat="1" applyFont="1" applyBorder="1" applyAlignment="1">
      <alignment horizontal="center" vertical="center"/>
    </xf>
    <xf numFmtId="164" fontId="10" fillId="0" borderId="12" xfId="15" applyNumberFormat="1" applyFont="1" applyBorder="1" applyAlignment="1">
      <alignment horizontal="center" vertical="center"/>
    </xf>
    <xf numFmtId="164" fontId="0" fillId="0" borderId="12" xfId="15" applyNumberFormat="1" applyBorder="1" applyAlignment="1">
      <alignment horizontal="center" vertical="center"/>
    </xf>
    <xf numFmtId="164" fontId="10" fillId="0" borderId="14" xfId="15" applyNumberFormat="1" applyFont="1" applyBorder="1" applyAlignment="1">
      <alignment horizontal="center" vertical="center"/>
    </xf>
    <xf numFmtId="49" fontId="6" fillId="0" borderId="30" xfId="15" applyNumberFormat="1" applyFont="1" applyBorder="1" applyAlignment="1">
      <alignment horizontal="justify" vertical="center" wrapText="1"/>
    </xf>
    <xf numFmtId="164" fontId="10" fillId="0" borderId="31" xfId="15" applyNumberFormat="1" applyFont="1" applyBorder="1" applyAlignment="1">
      <alignment horizontal="center" vertical="center"/>
    </xf>
    <xf numFmtId="164" fontId="4" fillId="0" borderId="31" xfId="15" applyNumberFormat="1" applyFont="1" applyBorder="1" applyAlignment="1">
      <alignment horizontal="center" vertical="center"/>
    </xf>
    <xf numFmtId="164" fontId="4" fillId="0" borderId="32" xfId="15" applyNumberFormat="1" applyFont="1" applyBorder="1" applyAlignment="1">
      <alignment horizontal="center" vertical="center"/>
    </xf>
    <xf numFmtId="49" fontId="1" fillId="0" borderId="12" xfId="15" applyNumberFormat="1" applyFont="1" applyBorder="1" applyAlignment="1">
      <alignment horizontal="justify" vertical="center" wrapText="1"/>
    </xf>
    <xf numFmtId="49" fontId="19" fillId="0" borderId="33" xfId="15" applyNumberFormat="1" applyFont="1" applyFill="1" applyBorder="1" applyAlignment="1" applyProtection="1">
      <alignment horizontal="justify" vertical="center" wrapText="1"/>
      <protection locked="0"/>
    </xf>
    <xf numFmtId="164" fontId="4" fillId="0" borderId="12" xfId="15" applyNumberFormat="1" applyFont="1" applyBorder="1" applyAlignment="1">
      <alignment horizontal="center" vertical="center"/>
    </xf>
    <xf numFmtId="164" fontId="4" fillId="0" borderId="34" xfId="15" applyNumberFormat="1" applyFont="1" applyBorder="1" applyAlignment="1">
      <alignment horizontal="center" vertical="center"/>
    </xf>
    <xf numFmtId="49" fontId="19" fillId="0" borderId="0" xfId="15" applyNumberFormat="1" applyFont="1" applyFill="1" applyBorder="1" applyAlignment="1" applyProtection="1">
      <alignment horizontal="justify" vertical="center"/>
      <protection locked="0"/>
    </xf>
    <xf numFmtId="49" fontId="6" fillId="0" borderId="19" xfId="15" applyNumberFormat="1" applyFont="1" applyBorder="1" applyAlignment="1">
      <alignment horizontal="justify" vertical="center" wrapText="1"/>
    </xf>
    <xf numFmtId="164" fontId="4" fillId="0" borderId="25" xfId="15" applyNumberFormat="1" applyFont="1" applyBorder="1" applyAlignment="1">
      <alignment horizontal="center" vertical="center"/>
    </xf>
    <xf numFmtId="164" fontId="4" fillId="0" borderId="26" xfId="15" applyNumberFormat="1" applyFont="1" applyBorder="1" applyAlignment="1">
      <alignment horizontal="center" vertical="center"/>
    </xf>
    <xf numFmtId="43" fontId="1" fillId="0" borderId="35" xfId="15" applyFont="1" applyBorder="1" applyAlignment="1">
      <alignment horizontal="center" vertical="center"/>
    </xf>
    <xf numFmtId="43" fontId="6" fillId="0" borderId="35" xfId="15" applyFont="1" applyBorder="1" applyAlignment="1">
      <alignment horizontal="left" wrapText="1"/>
    </xf>
    <xf numFmtId="164" fontId="9" fillId="0" borderId="35" xfId="15" applyNumberFormat="1" applyFont="1" applyBorder="1" applyAlignment="1">
      <alignment horizontal="center" vertical="center"/>
    </xf>
    <xf numFmtId="164" fontId="4" fillId="0" borderId="35" xfId="15" applyNumberFormat="1" applyFont="1" applyBorder="1" applyAlignment="1">
      <alignment horizontal="center" vertical="center"/>
    </xf>
    <xf numFmtId="43" fontId="1" fillId="0" borderId="4" xfId="15" applyFont="1" applyBorder="1" applyAlignment="1">
      <alignment horizontal="center" vertical="center"/>
    </xf>
    <xf numFmtId="164" fontId="9" fillId="0" borderId="36" xfId="15" applyNumberFormat="1" applyFont="1" applyBorder="1" applyAlignment="1">
      <alignment horizontal="center" vertical="center"/>
    </xf>
    <xf numFmtId="164" fontId="5" fillId="0" borderId="5" xfId="15" applyNumberFormat="1" applyFont="1" applyBorder="1" applyAlignment="1">
      <alignment horizontal="center" vertical="center"/>
    </xf>
    <xf numFmtId="164" fontId="5" fillId="0" borderId="5" xfId="15" applyNumberFormat="1" applyFont="1" applyBorder="1" applyAlignment="1">
      <alignment vertical="center" wrapText="1"/>
    </xf>
    <xf numFmtId="164" fontId="5" fillId="0" borderId="6" xfId="15" applyNumberFormat="1" applyFont="1" applyBorder="1" applyAlignment="1">
      <alignment horizontal="center" vertical="center"/>
    </xf>
    <xf numFmtId="49" fontId="1" fillId="0" borderId="8" xfId="15" applyNumberFormat="1" applyFont="1" applyBorder="1" applyAlignment="1">
      <alignment horizontal="justify" vertical="center" wrapText="1"/>
    </xf>
    <xf numFmtId="164" fontId="9" fillId="0" borderId="12" xfId="15" applyNumberFormat="1" applyFont="1" applyBorder="1" applyAlignment="1">
      <alignment horizontal="center" vertical="center"/>
    </xf>
    <xf numFmtId="164" fontId="9" fillId="0" borderId="14" xfId="15" applyNumberFormat="1" applyFont="1" applyBorder="1" applyAlignment="1">
      <alignment horizontal="center" vertical="center"/>
    </xf>
    <xf numFmtId="164" fontId="5" fillId="0" borderId="12" xfId="15" applyNumberFormat="1" applyFont="1" applyBorder="1" applyAlignment="1">
      <alignment horizontal="center" vertical="center"/>
    </xf>
    <xf numFmtId="164" fontId="5" fillId="0" borderId="14" xfId="15" applyNumberFormat="1" applyFont="1" applyBorder="1" applyAlignment="1">
      <alignment horizontal="center" vertical="center"/>
    </xf>
    <xf numFmtId="164" fontId="9" fillId="0" borderId="19" xfId="15" applyNumberFormat="1" applyFont="1" applyBorder="1" applyAlignment="1">
      <alignment horizontal="center" vertical="center"/>
    </xf>
    <xf numFmtId="164" fontId="10" fillId="0" borderId="19" xfId="15" applyNumberFormat="1" applyFont="1" applyBorder="1" applyAlignment="1">
      <alignment horizontal="center" vertical="center"/>
    </xf>
    <xf numFmtId="164" fontId="5" fillId="0" borderId="19" xfId="15" applyNumberFormat="1" applyFont="1" applyBorder="1" applyAlignment="1">
      <alignment horizontal="center" vertical="center"/>
    </xf>
    <xf numFmtId="164" fontId="4" fillId="0" borderId="20" xfId="15" applyNumberFormat="1" applyFont="1" applyBorder="1" applyAlignment="1">
      <alignment horizontal="center" vertical="center"/>
    </xf>
    <xf numFmtId="49" fontId="6" fillId="0" borderId="17" xfId="15" applyNumberFormat="1" applyFont="1" applyBorder="1" applyAlignment="1">
      <alignment horizontal="justify" vertical="center" wrapText="1"/>
    </xf>
    <xf numFmtId="164" fontId="4" fillId="0" borderId="17" xfId="15" applyNumberFormat="1" applyFont="1" applyBorder="1" applyAlignment="1">
      <alignment horizontal="center" vertical="center"/>
    </xf>
    <xf numFmtId="164" fontId="4" fillId="0" borderId="18" xfId="15" applyNumberFormat="1" applyFont="1" applyBorder="1" applyAlignment="1">
      <alignment horizontal="center" vertical="center"/>
    </xf>
    <xf numFmtId="49" fontId="6" fillId="0" borderId="5" xfId="15" applyNumberFormat="1" applyFont="1" applyBorder="1" applyAlignment="1">
      <alignment vertical="center" wrapText="1"/>
    </xf>
    <xf numFmtId="49" fontId="6" fillId="0" borderId="8" xfId="15" applyNumberFormat="1" applyFont="1" applyBorder="1" applyAlignment="1">
      <alignment horizontal="left" wrapText="1"/>
    </xf>
    <xf numFmtId="49" fontId="6" fillId="0" borderId="11" xfId="15" applyNumberFormat="1" applyFont="1" applyBorder="1" applyAlignment="1">
      <alignment horizontal="left" vertical="center" wrapText="1"/>
    </xf>
    <xf numFmtId="164" fontId="21" fillId="0" borderId="19" xfId="15" applyNumberFormat="1" applyFont="1" applyBorder="1" applyAlignment="1">
      <alignment horizontal="center" vertical="center"/>
    </xf>
    <xf numFmtId="43" fontId="22" fillId="0" borderId="8" xfId="15" applyFont="1" applyBorder="1" applyAlignment="1">
      <alignment horizontal="center" vertical="center" wrapText="1"/>
    </xf>
    <xf numFmtId="0" fontId="23" fillId="0" borderId="0" xfId="0" applyNumberFormat="1" applyFill="1" applyBorder="1" applyAlignment="1" applyProtection="1">
      <alignment horizontal="left"/>
      <protection locked="0"/>
    </xf>
    <xf numFmtId="43" fontId="24" fillId="0" borderId="37" xfId="15" applyFont="1" applyBorder="1" applyAlignment="1">
      <alignment horizontal="center" vertical="center"/>
    </xf>
    <xf numFmtId="43" fontId="24" fillId="0" borderId="38" xfId="15" applyFont="1" applyBorder="1" applyAlignment="1">
      <alignment horizontal="center" vertical="center"/>
    </xf>
    <xf numFmtId="43" fontId="24" fillId="0" borderId="38" xfId="15" applyFont="1" applyBorder="1" applyAlignment="1">
      <alignment vertical="center"/>
    </xf>
    <xf numFmtId="43" fontId="24" fillId="0" borderId="39" xfId="15" applyFont="1" applyBorder="1" applyAlignment="1">
      <alignment horizontal="center" vertical="center"/>
    </xf>
    <xf numFmtId="49" fontId="27" fillId="2" borderId="40" xfId="0" applyFont="1" applyBorder="1" applyAlignment="1">
      <alignment horizontal="center" vertical="center" wrapText="1"/>
    </xf>
    <xf numFmtId="49" fontId="27" fillId="2" borderId="41" xfId="0" applyFont="1" applyBorder="1" applyAlignment="1">
      <alignment horizontal="center" vertical="center" wrapText="1"/>
    </xf>
    <xf numFmtId="49" fontId="27" fillId="2" borderId="42" xfId="0" applyFont="1" applyBorder="1" applyAlignment="1">
      <alignment horizontal="center" vertical="center" wrapText="1"/>
    </xf>
    <xf numFmtId="49" fontId="28" fillId="2" borderId="42" xfId="0" applyBorder="1" applyAlignment="1">
      <alignment horizontal="justify" vertical="center" wrapText="1"/>
    </xf>
    <xf numFmtId="43" fontId="28" fillId="2" borderId="42" xfId="0" applyNumberFormat="1" applyBorder="1" applyAlignment="1">
      <alignment vertical="center" wrapText="1"/>
    </xf>
    <xf numFmtId="43" fontId="28" fillId="2" borderId="43" xfId="0" applyNumberFormat="1" applyBorder="1" applyAlignment="1">
      <alignment vertical="center" wrapText="1"/>
    </xf>
    <xf numFmtId="49" fontId="29" fillId="2" borderId="0" xfId="0" applyBorder="1" applyAlignment="1">
      <alignment vertical="center" wrapText="1"/>
    </xf>
    <xf numFmtId="49" fontId="29" fillId="2" borderId="0" xfId="0" applyBorder="1" applyAlignment="1">
      <alignment vertical="center" wrapText="1"/>
    </xf>
    <xf numFmtId="49" fontId="29" fillId="2" borderId="0" xfId="0" applyBorder="1" applyAlignment="1">
      <alignment vertical="center" wrapText="1"/>
    </xf>
    <xf numFmtId="49" fontId="29" fillId="2" borderId="0" xfId="0" applyBorder="1" applyAlignment="1">
      <alignment vertical="center" wrapText="1"/>
    </xf>
    <xf numFmtId="43" fontId="30" fillId="2" borderId="44" xfId="15" applyNumberFormat="1" applyFont="1" applyBorder="1" applyAlignment="1">
      <alignment horizontal="center" vertical="center" wrapText="1"/>
    </xf>
    <xf numFmtId="43" fontId="30" fillId="2" borderId="44" xfId="0" applyNumberFormat="1" applyFont="1" applyBorder="1" applyAlignment="1">
      <alignment vertical="center" wrapText="1"/>
    </xf>
    <xf numFmtId="44" fontId="30" fillId="2" borderId="45" xfId="0" applyNumberFormat="1" applyFont="1" applyBorder="1" applyAlignment="1">
      <alignment vertical="center" wrapText="1"/>
    </xf>
    <xf numFmtId="0" fontId="23" fillId="0" borderId="0" xfId="0" applyNumberFormat="1" applyFill="1" applyBorder="1" applyAlignment="1" applyProtection="1">
      <alignment/>
      <protection locked="0"/>
    </xf>
    <xf numFmtId="43" fontId="30" fillId="2" borderId="0" xfId="0" applyNumberFormat="1" applyBorder="1" applyAlignment="1">
      <alignment vertical="center" wrapText="1"/>
    </xf>
    <xf numFmtId="44" fontId="30" fillId="2" borderId="0" xfId="0" applyNumberFormat="1" applyBorder="1" applyAlignment="1">
      <alignment vertical="center" wrapText="1"/>
    </xf>
    <xf numFmtId="49" fontId="25" fillId="3" borderId="40" xfId="0" applyFont="1" applyFill="1" applyBorder="1" applyAlignment="1">
      <alignment horizontal="center" vertical="center" wrapText="1"/>
    </xf>
    <xf numFmtId="49" fontId="26" fillId="3" borderId="46" xfId="0" applyFont="1" applyFill="1" applyBorder="1" applyAlignment="1">
      <alignment horizontal="center" vertical="center" wrapText="1"/>
    </xf>
    <xf numFmtId="49" fontId="25" fillId="3" borderId="46" xfId="0" applyFont="1" applyFill="1" applyBorder="1" applyAlignment="1">
      <alignment horizontal="center" vertical="center" wrapText="1"/>
    </xf>
    <xf numFmtId="49" fontId="25" fillId="3" borderId="46" xfId="0" applyFill="1" applyBorder="1" applyAlignment="1">
      <alignment horizontal="justify" vertical="center" wrapText="1"/>
    </xf>
    <xf numFmtId="43" fontId="25" fillId="3" borderId="46" xfId="0" applyNumberFormat="1" applyFill="1" applyBorder="1" applyAlignment="1">
      <alignment vertical="center" wrapText="1"/>
    </xf>
    <xf numFmtId="43" fontId="25" fillId="3" borderId="47" xfId="0" applyNumberFormat="1" applyFill="1" applyBorder="1" applyAlignment="1">
      <alignment vertical="center" wrapText="1"/>
    </xf>
    <xf numFmtId="49" fontId="27" fillId="4" borderId="46" xfId="0" applyFont="1" applyFill="1" applyBorder="1" applyAlignment="1">
      <alignment horizontal="center" vertical="center" wrapText="1"/>
    </xf>
    <xf numFmtId="49" fontId="26" fillId="4" borderId="46" xfId="0" applyFont="1" applyFill="1" applyBorder="1" applyAlignment="1">
      <alignment horizontal="center" vertical="center" wrapText="1"/>
    </xf>
    <xf numFmtId="49" fontId="28" fillId="4" borderId="46" xfId="0" applyFill="1" applyBorder="1" applyAlignment="1">
      <alignment horizontal="justify" vertical="center" wrapText="1"/>
    </xf>
    <xf numFmtId="43" fontId="28" fillId="4" borderId="46" xfId="0" applyNumberFormat="1" applyFill="1" applyBorder="1" applyAlignment="1">
      <alignment vertical="center" wrapText="1"/>
    </xf>
    <xf numFmtId="43" fontId="28" fillId="4" borderId="47" xfId="0" applyNumberFormat="1" applyFill="1" applyBorder="1" applyAlignment="1">
      <alignment vertical="center" wrapText="1"/>
    </xf>
    <xf numFmtId="49" fontId="30" fillId="2" borderId="0" xfId="0" applyBorder="1" applyAlignment="1">
      <alignment vertical="center" wrapText="1"/>
    </xf>
    <xf numFmtId="43" fontId="30" fillId="2" borderId="44" xfId="0" applyNumberFormat="1" applyFont="1" applyBorder="1" applyAlignment="1">
      <alignment horizontal="right" vertical="center" wrapText="1"/>
    </xf>
    <xf numFmtId="43" fontId="30" fillId="2" borderId="45" xfId="0" applyNumberFormat="1" applyFont="1" applyBorder="1" applyAlignment="1">
      <alignment horizontal="right" vertical="center" wrapText="1"/>
    </xf>
    <xf numFmtId="0" fontId="31" fillId="5" borderId="46" xfId="0" applyNumberFormat="1" applyFont="1" applyFill="1" applyBorder="1" applyAlignment="1" applyProtection="1">
      <alignment horizontal="justify" vertical="center" wrapText="1"/>
      <protection locked="0"/>
    </xf>
    <xf numFmtId="0" fontId="1" fillId="5" borderId="46" xfId="0" applyFont="1" applyFill="1" applyBorder="1" applyAlignment="1">
      <alignment horizontal="justify" vertical="center" wrapText="1"/>
    </xf>
    <xf numFmtId="49" fontId="27" fillId="5" borderId="40" xfId="0" applyFont="1" applyFill="1" applyBorder="1" applyAlignment="1">
      <alignment horizontal="center" vertical="center" wrapText="1"/>
    </xf>
    <xf numFmtId="49" fontId="27" fillId="5" borderId="46" xfId="0" applyFont="1" applyFill="1" applyBorder="1" applyAlignment="1">
      <alignment horizontal="center" vertical="center" wrapText="1"/>
    </xf>
    <xf numFmtId="43" fontId="27" fillId="5" borderId="46" xfId="0" applyNumberFormat="1" applyFill="1" applyBorder="1" applyAlignment="1">
      <alignment vertical="center" wrapText="1"/>
    </xf>
    <xf numFmtId="43" fontId="27" fillId="5" borderId="47" xfId="0" applyNumberFormat="1" applyFill="1" applyBorder="1" applyAlignment="1">
      <alignment vertical="center" wrapText="1"/>
    </xf>
    <xf numFmtId="49" fontId="26" fillId="0" borderId="40" xfId="0" applyFont="1" applyFill="1" applyBorder="1" applyAlignment="1">
      <alignment horizontal="center" vertical="center" wrapText="1"/>
    </xf>
    <xf numFmtId="49" fontId="27" fillId="6" borderId="46" xfId="0" applyFont="1" applyFill="1" applyBorder="1" applyAlignment="1">
      <alignment horizontal="center" vertical="center" wrapText="1"/>
    </xf>
    <xf numFmtId="49" fontId="26" fillId="6" borderId="46" xfId="0" applyFont="1" applyFill="1" applyBorder="1" applyAlignment="1">
      <alignment horizontal="center" vertical="center" wrapText="1"/>
    </xf>
    <xf numFmtId="49" fontId="27" fillId="6" borderId="46" xfId="0" applyFont="1" applyFill="1" applyBorder="1" applyAlignment="1">
      <alignment horizontal="left" vertical="center" wrapText="1"/>
    </xf>
    <xf numFmtId="43" fontId="28" fillId="6" borderId="46" xfId="0" applyNumberFormat="1" applyFill="1" applyBorder="1" applyAlignment="1">
      <alignment vertical="center" wrapText="1"/>
    </xf>
    <xf numFmtId="43" fontId="28" fillId="6" borderId="47" xfId="0" applyNumberFormat="1" applyFill="1" applyBorder="1" applyAlignment="1">
      <alignment vertical="center" wrapText="1"/>
    </xf>
    <xf numFmtId="49" fontId="27" fillId="0" borderId="40" xfId="0" applyFont="1" applyFill="1" applyBorder="1" applyAlignment="1">
      <alignment horizontal="center" vertical="center" wrapText="1"/>
    </xf>
    <xf numFmtId="49" fontId="27" fillId="0" borderId="46" xfId="0" applyFont="1" applyFill="1" applyBorder="1" applyAlignment="1">
      <alignment horizontal="center" vertical="center" wrapText="1"/>
    </xf>
    <xf numFmtId="49" fontId="28" fillId="0" borderId="46" xfId="0" applyFill="1" applyBorder="1" applyAlignment="1">
      <alignment horizontal="left" vertical="center" wrapText="1"/>
    </xf>
    <xf numFmtId="43" fontId="28" fillId="0" borderId="46" xfId="0" applyNumberFormat="1" applyFill="1" applyBorder="1" applyAlignment="1">
      <alignment vertical="center" wrapText="1"/>
    </xf>
    <xf numFmtId="43" fontId="28" fillId="0" borderId="47" xfId="0" applyNumberFormat="1" applyFill="1" applyBorder="1" applyAlignment="1">
      <alignment vertical="center" wrapText="1"/>
    </xf>
    <xf numFmtId="49" fontId="27" fillId="0" borderId="41" xfId="0" applyFont="1" applyFill="1" applyBorder="1" applyAlignment="1">
      <alignment horizontal="center" vertical="center" wrapText="1"/>
    </xf>
    <xf numFmtId="49" fontId="27" fillId="0" borderId="42" xfId="0" applyFont="1" applyFill="1" applyBorder="1" applyAlignment="1">
      <alignment horizontal="center" vertical="center" wrapText="1"/>
    </xf>
    <xf numFmtId="49" fontId="28" fillId="0" borderId="42" xfId="0" applyFill="1" applyBorder="1" applyAlignment="1">
      <alignment horizontal="left" vertical="center" wrapText="1"/>
    </xf>
    <xf numFmtId="43" fontId="28" fillId="0" borderId="42" xfId="0" applyNumberFormat="1" applyFill="1" applyBorder="1" applyAlignment="1">
      <alignment vertical="center" wrapText="1"/>
    </xf>
    <xf numFmtId="43" fontId="28" fillId="0" borderId="43" xfId="0" applyNumberFormat="1" applyFill="1" applyBorder="1" applyAlignment="1">
      <alignment vertical="center" wrapText="1"/>
    </xf>
    <xf numFmtId="43" fontId="3" fillId="0" borderId="1" xfId="15" applyFont="1" applyFill="1" applyBorder="1" applyAlignment="1">
      <alignment horizontal="center" vertical="center"/>
    </xf>
    <xf numFmtId="43" fontId="3" fillId="0" borderId="2" xfId="15" applyFont="1" applyFill="1" applyBorder="1" applyAlignment="1">
      <alignment horizontal="center" vertical="center"/>
    </xf>
    <xf numFmtId="43" fontId="3" fillId="0" borderId="3" xfId="15" applyFont="1" applyFill="1" applyBorder="1" applyAlignment="1">
      <alignment horizontal="center" vertical="center"/>
    </xf>
    <xf numFmtId="49" fontId="1" fillId="0" borderId="4" xfId="15" applyNumberFormat="1" applyFont="1" applyFill="1" applyBorder="1" applyAlignment="1">
      <alignment horizontal="center" vertical="center"/>
    </xf>
    <xf numFmtId="49" fontId="1" fillId="0" borderId="16" xfId="15" applyNumberFormat="1" applyFont="1" applyFill="1" applyBorder="1" applyAlignment="1">
      <alignment horizontal="center" vertical="center"/>
    </xf>
    <xf numFmtId="43" fontId="15" fillId="0" borderId="19" xfId="15" applyFont="1" applyFill="1" applyBorder="1" applyAlignment="1">
      <alignment horizontal="center" vertical="center" wrapText="1"/>
    </xf>
    <xf numFmtId="43" fontId="15" fillId="0" borderId="6" xfId="15" applyFont="1" applyFill="1" applyBorder="1" applyAlignment="1">
      <alignment horizontal="center" vertical="center" wrapText="1"/>
    </xf>
    <xf numFmtId="43" fontId="3" fillId="0" borderId="48" xfId="15" applyFont="1" applyFill="1" applyBorder="1" applyAlignment="1">
      <alignment horizontal="center" vertical="center" wrapText="1"/>
    </xf>
    <xf numFmtId="43" fontId="3" fillId="0" borderId="35" xfId="15" applyFont="1" applyFill="1" applyBorder="1" applyAlignment="1">
      <alignment horizontal="center" vertical="center" wrapText="1"/>
    </xf>
    <xf numFmtId="43" fontId="3" fillId="0" borderId="49" xfId="15" applyFont="1" applyFill="1" applyBorder="1" applyAlignment="1">
      <alignment horizontal="center" vertical="center" wrapText="1"/>
    </xf>
    <xf numFmtId="49" fontId="1" fillId="0" borderId="48" xfId="15" applyNumberFormat="1" applyFont="1" applyFill="1" applyBorder="1" applyAlignment="1">
      <alignment horizontal="center" vertical="center"/>
    </xf>
    <xf numFmtId="49" fontId="1" fillId="0" borderId="50" xfId="15" applyNumberFormat="1" applyFont="1" applyFill="1" applyBorder="1" applyAlignment="1">
      <alignment horizontal="center" vertical="center"/>
    </xf>
    <xf numFmtId="49" fontId="1" fillId="0" borderId="51" xfId="15" applyNumberFormat="1" applyFont="1" applyFill="1" applyBorder="1" applyAlignment="1">
      <alignment horizontal="center" vertical="center"/>
    </xf>
    <xf numFmtId="49" fontId="1" fillId="0" borderId="23" xfId="15" applyNumberFormat="1" applyFont="1" applyBorder="1" applyAlignment="1">
      <alignment horizontal="center" vertical="center"/>
    </xf>
    <xf numFmtId="49" fontId="1" fillId="0" borderId="16" xfId="15" applyNumberFormat="1" applyFont="1" applyBorder="1" applyAlignment="1">
      <alignment horizontal="center" vertical="center"/>
    </xf>
    <xf numFmtId="49" fontId="1" fillId="0" borderId="24" xfId="15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 vertical="center"/>
    </xf>
    <xf numFmtId="43" fontId="1" fillId="0" borderId="0" xfId="15" applyFont="1" applyFill="1" applyAlignment="1">
      <alignment horizontal="center" vertical="center" wrapText="1"/>
    </xf>
    <xf numFmtId="43" fontId="1" fillId="0" borderId="0" xfId="15" applyFont="1" applyFill="1" applyAlignment="1">
      <alignment horizontal="center" vertical="center" wrapText="1"/>
    </xf>
    <xf numFmtId="43" fontId="3" fillId="0" borderId="0" xfId="15" applyFont="1" applyAlignment="1">
      <alignment horizontal="center" wrapText="1"/>
    </xf>
    <xf numFmtId="43" fontId="14" fillId="0" borderId="23" xfId="15" applyFont="1" applyFill="1" applyBorder="1" applyAlignment="1">
      <alignment horizontal="center" vertical="center" wrapText="1"/>
    </xf>
    <xf numFmtId="43" fontId="14" fillId="0" borderId="24" xfId="15" applyFont="1" applyFill="1" applyBorder="1" applyAlignment="1">
      <alignment horizontal="center" vertical="center" wrapText="1"/>
    </xf>
    <xf numFmtId="43" fontId="15" fillId="0" borderId="5" xfId="15" applyFont="1" applyFill="1" applyBorder="1" applyAlignment="1">
      <alignment horizontal="center" vertical="center" wrapText="1"/>
    </xf>
    <xf numFmtId="43" fontId="30" fillId="2" borderId="52" xfId="15" applyFont="1" applyBorder="1" applyAlignment="1">
      <alignment horizontal="center" vertical="center" wrapText="1"/>
    </xf>
    <xf numFmtId="43" fontId="30" fillId="2" borderId="44" xfId="15" applyFont="1" applyBorder="1" applyAlignment="1">
      <alignment horizontal="center" vertical="center" wrapText="1"/>
    </xf>
    <xf numFmtId="0" fontId="23" fillId="0" borderId="0" xfId="0" applyNumberFormat="1" applyFill="1" applyBorder="1" applyAlignment="1" applyProtection="1">
      <alignment horizontal="left"/>
      <protection locked="0"/>
    </xf>
    <xf numFmtId="43" fontId="3" fillId="0" borderId="0" xfId="15" applyFont="1" applyFill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43" fontId="3" fillId="0" borderId="0" xfId="15" applyFont="1" applyFill="1" applyBorder="1" applyAlignment="1">
      <alignment horizontal="center" vertical="center" wrapText="1"/>
    </xf>
    <xf numFmtId="43" fontId="1" fillId="0" borderId="53" xfId="15" applyFont="1" applyFill="1" applyBorder="1" applyAlignment="1">
      <alignment horizontal="center" vertical="center"/>
    </xf>
    <xf numFmtId="43" fontId="1" fillId="0" borderId="54" xfId="15" applyFont="1" applyFill="1" applyBorder="1" applyAlignment="1">
      <alignment horizontal="center" vertical="center"/>
    </xf>
    <xf numFmtId="43" fontId="1" fillId="0" borderId="55" xfId="15" applyFont="1" applyFill="1" applyBorder="1" applyAlignment="1">
      <alignment horizontal="center" vertical="center"/>
    </xf>
    <xf numFmtId="43" fontId="1" fillId="0" borderId="56" xfId="15" applyFont="1" applyFill="1" applyBorder="1" applyAlignment="1">
      <alignment horizontal="center" vertical="center"/>
    </xf>
    <xf numFmtId="49" fontId="0" fillId="2" borderId="0" xfId="0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justify" vertical="center" wrapText="1"/>
    </xf>
    <xf numFmtId="164" fontId="9" fillId="0" borderId="11" xfId="15" applyNumberFormat="1" applyFont="1" applyFill="1" applyBorder="1" applyAlignment="1">
      <alignment horizontal="center" vertical="center"/>
    </xf>
    <xf numFmtId="164" fontId="9" fillId="0" borderId="12" xfId="15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23" xfId="15" applyNumberFormat="1" applyFont="1" applyFill="1" applyBorder="1" applyAlignment="1">
      <alignment horizontal="center" vertical="center"/>
    </xf>
    <xf numFmtId="49" fontId="1" fillId="0" borderId="24" xfId="15" applyNumberFormat="1" applyFont="1" applyFill="1" applyBorder="1" applyAlignment="1">
      <alignment horizontal="center" vertical="center"/>
    </xf>
    <xf numFmtId="43" fontId="1" fillId="0" borderId="0" xfId="15" applyFont="1" applyAlignment="1">
      <alignment horizontal="center" vertical="center" wrapText="1"/>
    </xf>
    <xf numFmtId="43" fontId="17" fillId="0" borderId="0" xfId="15" applyFont="1" applyAlignment="1">
      <alignment horizontal="center" vertical="center"/>
    </xf>
    <xf numFmtId="43" fontId="17" fillId="0" borderId="0" xfId="15" applyFont="1" applyAlignment="1">
      <alignment horizontal="center" vertical="center" wrapText="1"/>
    </xf>
    <xf numFmtId="43" fontId="9" fillId="0" borderId="4" xfId="15" applyFont="1" applyBorder="1" applyAlignment="1">
      <alignment horizontal="center" vertical="center" wrapText="1"/>
    </xf>
    <xf numFmtId="43" fontId="9" fillId="0" borderId="7" xfId="15" applyFont="1" applyBorder="1" applyAlignment="1">
      <alignment horizontal="center" vertical="center" wrapText="1"/>
    </xf>
    <xf numFmtId="43" fontId="0" fillId="0" borderId="5" xfId="15" applyFont="1" applyBorder="1" applyAlignment="1">
      <alignment horizontal="center" vertical="center" wrapText="1"/>
    </xf>
    <xf numFmtId="43" fontId="0" fillId="0" borderId="8" xfId="15" applyFont="1" applyBorder="1" applyAlignment="1">
      <alignment horizontal="center" vertical="center" wrapText="1"/>
    </xf>
    <xf numFmtId="43" fontId="9" fillId="0" borderId="5" xfId="15" applyFont="1" applyBorder="1" applyAlignment="1">
      <alignment horizontal="center" vertical="center" wrapText="1"/>
    </xf>
    <xf numFmtId="43" fontId="9" fillId="0" borderId="8" xfId="15" applyFont="1" applyBorder="1" applyAlignment="1">
      <alignment horizontal="center" vertical="center" wrapText="1"/>
    </xf>
    <xf numFmtId="43" fontId="0" fillId="0" borderId="57" xfId="15" applyFont="1" applyBorder="1" applyAlignment="1">
      <alignment horizontal="center" vertical="center" wrapText="1"/>
    </xf>
    <xf numFmtId="43" fontId="0" fillId="0" borderId="35" xfId="15" applyFont="1" applyBorder="1" applyAlignment="1">
      <alignment horizontal="center" vertical="center" wrapText="1"/>
    </xf>
    <xf numFmtId="43" fontId="0" fillId="0" borderId="49" xfId="15" applyFont="1" applyBorder="1" applyAlignment="1">
      <alignment horizontal="center" vertical="center" wrapText="1"/>
    </xf>
    <xf numFmtId="43" fontId="0" fillId="0" borderId="12" xfId="15" applyFont="1" applyBorder="1" applyAlignment="1">
      <alignment horizontal="center" vertical="center" wrapText="1"/>
    </xf>
    <xf numFmtId="43" fontId="0" fillId="0" borderId="14" xfId="15" applyFont="1" applyBorder="1" applyAlignment="1">
      <alignment horizontal="center" vertical="center" wrapText="1"/>
    </xf>
    <xf numFmtId="43" fontId="0" fillId="0" borderId="8" xfId="15" applyBorder="1" applyAlignment="1">
      <alignment horizontal="center" vertical="center" wrapText="1"/>
    </xf>
    <xf numFmtId="43" fontId="0" fillId="0" borderId="9" xfId="15" applyBorder="1" applyAlignment="1">
      <alignment horizontal="center" vertical="center" wrapText="1"/>
    </xf>
    <xf numFmtId="43" fontId="9" fillId="0" borderId="8" xfId="15" applyFont="1" applyBorder="1" applyAlignment="1">
      <alignment horizontal="center" vertical="center" wrapText="1"/>
    </xf>
    <xf numFmtId="43" fontId="9" fillId="0" borderId="58" xfId="15" applyFont="1" applyBorder="1" applyAlignment="1">
      <alignment horizontal="center" vertical="center" wrapText="1"/>
    </xf>
    <xf numFmtId="43" fontId="9" fillId="0" borderId="59" xfId="15" applyFont="1" applyBorder="1" applyAlignment="1">
      <alignment horizontal="center" vertical="center" wrapText="1"/>
    </xf>
    <xf numFmtId="43" fontId="9" fillId="0" borderId="60" xfId="15" applyFont="1" applyBorder="1" applyAlignment="1">
      <alignment horizontal="center" vertical="center" wrapText="1"/>
    </xf>
    <xf numFmtId="43" fontId="9" fillId="0" borderId="9" xfId="15" applyFont="1" applyBorder="1" applyAlignment="1">
      <alignment horizontal="center" vertical="center" wrapText="1"/>
    </xf>
    <xf numFmtId="43" fontId="1" fillId="0" borderId="61" xfId="15" applyFont="1" applyBorder="1" applyAlignment="1">
      <alignment horizontal="center" vertical="center"/>
    </xf>
    <xf numFmtId="43" fontId="1" fillId="0" borderId="16" xfId="15" applyFont="1" applyBorder="1" applyAlignment="1">
      <alignment horizontal="center" vertical="center"/>
    </xf>
    <xf numFmtId="43" fontId="1" fillId="0" borderId="62" xfId="15" applyFont="1" applyBorder="1" applyAlignment="1">
      <alignment horizontal="center" vertical="center"/>
    </xf>
    <xf numFmtId="164" fontId="0" fillId="0" borderId="29" xfId="15" applyNumberFormat="1" applyBorder="1" applyAlignment="1">
      <alignment horizontal="center" vertical="center"/>
    </xf>
    <xf numFmtId="164" fontId="0" fillId="0" borderId="63" xfId="15" applyNumberFormat="1" applyBorder="1" applyAlignment="1">
      <alignment horizontal="center" vertical="center"/>
    </xf>
    <xf numFmtId="164" fontId="0" fillId="0" borderId="8" xfId="15" applyNumberFormat="1" applyBorder="1" applyAlignment="1">
      <alignment horizontal="center" vertical="center"/>
    </xf>
    <xf numFmtId="164" fontId="0" fillId="0" borderId="9" xfId="15" applyNumberFormat="1" applyBorder="1" applyAlignment="1">
      <alignment horizontal="center" vertical="center"/>
    </xf>
    <xf numFmtId="49" fontId="0" fillId="0" borderId="11" xfId="15" applyNumberFormat="1" applyFont="1" applyBorder="1" applyAlignment="1">
      <alignment horizontal="center" vertical="center"/>
    </xf>
    <xf numFmtId="49" fontId="0" fillId="0" borderId="17" xfId="15" applyNumberFormat="1" applyFont="1" applyBorder="1" applyAlignment="1">
      <alignment horizontal="center" vertical="center"/>
    </xf>
    <xf numFmtId="49" fontId="0" fillId="0" borderId="31" xfId="15" applyNumberFormat="1" applyFont="1" applyBorder="1" applyAlignment="1">
      <alignment horizontal="center" vertical="center"/>
    </xf>
    <xf numFmtId="164" fontId="0" fillId="0" borderId="12" xfId="15" applyNumberFormat="1" applyBorder="1" applyAlignment="1">
      <alignment horizontal="center" vertical="center"/>
    </xf>
    <xf numFmtId="164" fontId="0" fillId="0" borderId="14" xfId="15" applyNumberFormat="1" applyBorder="1" applyAlignment="1">
      <alignment horizontal="center" vertical="center"/>
    </xf>
    <xf numFmtId="43" fontId="1" fillId="0" borderId="24" xfId="15" applyFont="1" applyBorder="1" applyAlignment="1">
      <alignment horizontal="center" vertical="center"/>
    </xf>
    <xf numFmtId="164" fontId="10" fillId="0" borderId="11" xfId="15" applyNumberFormat="1" applyFont="1" applyBorder="1" applyAlignment="1">
      <alignment horizontal="center" vertical="center"/>
    </xf>
    <xf numFmtId="164" fontId="10" fillId="0" borderId="12" xfId="15" applyNumberFormat="1" applyFont="1" applyBorder="1" applyAlignment="1">
      <alignment horizontal="center" vertical="center"/>
    </xf>
    <xf numFmtId="49" fontId="1" fillId="0" borderId="11" xfId="15" applyNumberFormat="1" applyFont="1" applyBorder="1" applyAlignment="1">
      <alignment horizontal="justify" vertical="center" wrapText="1"/>
    </xf>
    <xf numFmtId="49" fontId="1" fillId="0" borderId="12" xfId="15" applyNumberFormat="1" applyFont="1" applyBorder="1" applyAlignment="1">
      <alignment horizontal="justify" vertical="center" wrapText="1"/>
    </xf>
    <xf numFmtId="49" fontId="0" fillId="0" borderId="25" xfId="15" applyNumberFormat="1" applyFon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10" fillId="0" borderId="15" xfId="15" applyNumberFormat="1" applyFont="1" applyBorder="1" applyAlignment="1">
      <alignment horizontal="center" vertical="center"/>
    </xf>
    <xf numFmtId="164" fontId="10" fillId="0" borderId="14" xfId="15" applyNumberFormat="1" applyFont="1" applyBorder="1" applyAlignment="1">
      <alignment horizontal="center" vertical="center"/>
    </xf>
    <xf numFmtId="43" fontId="1" fillId="0" borderId="10" xfId="15" applyFont="1" applyBorder="1" applyAlignment="1">
      <alignment horizontal="center" vertical="center"/>
    </xf>
    <xf numFmtId="43" fontId="1" fillId="0" borderId="13" xfId="15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/>
    </xf>
    <xf numFmtId="164" fontId="9" fillId="0" borderId="9" xfId="15" applyNumberFormat="1" applyFont="1" applyBorder="1" applyAlignment="1">
      <alignment horizontal="center" vertical="center"/>
    </xf>
    <xf numFmtId="49" fontId="1" fillId="0" borderId="11" xfId="15" applyNumberFormat="1" applyFont="1" applyBorder="1" applyAlignment="1">
      <alignment horizontal="justify" vertical="center" wrapText="1"/>
    </xf>
    <xf numFmtId="49" fontId="0" fillId="0" borderId="12" xfId="15" applyNumberFormat="1" applyFont="1" applyBorder="1" applyAlignment="1">
      <alignment horizontal="center" vertical="center"/>
    </xf>
    <xf numFmtId="164" fontId="9" fillId="0" borderId="11" xfId="15" applyNumberFormat="1" applyFont="1" applyBorder="1" applyAlignment="1">
      <alignment horizontal="center" vertical="center"/>
    </xf>
    <xf numFmtId="164" fontId="9" fillId="0" borderId="12" xfId="15" applyNumberFormat="1" applyFont="1" applyBorder="1" applyAlignment="1">
      <alignment horizontal="center" vertical="center"/>
    </xf>
    <xf numFmtId="164" fontId="9" fillId="0" borderId="15" xfId="15" applyNumberFormat="1" applyFont="1" applyBorder="1" applyAlignment="1">
      <alignment horizontal="center" vertical="center"/>
    </xf>
    <xf numFmtId="164" fontId="9" fillId="0" borderId="14" xfId="15" applyNumberFormat="1" applyFont="1" applyBorder="1" applyAlignment="1">
      <alignment horizontal="center" vertical="center"/>
    </xf>
    <xf numFmtId="43" fontId="1" fillId="0" borderId="64" xfId="15" applyFont="1" applyBorder="1" applyAlignment="1">
      <alignment horizontal="center" vertical="center" wrapText="1"/>
    </xf>
    <xf numFmtId="43" fontId="1" fillId="0" borderId="65" xfId="15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180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48825" y="180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648825" y="180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648825" y="180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648825" y="180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9648825" y="180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648825" y="180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648825" y="1809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D12" sqref="D12"/>
    </sheetView>
  </sheetViews>
  <sheetFormatPr defaultColWidth="9.140625" defaultRowHeight="19.5" customHeight="1"/>
  <cols>
    <col min="1" max="1" width="5.421875" style="211" customWidth="1"/>
    <col min="2" max="2" width="7.421875" style="211" customWidth="1"/>
    <col min="3" max="3" width="6.7109375" style="211" customWidth="1"/>
    <col min="4" max="4" width="44.00390625" style="211" customWidth="1"/>
    <col min="5" max="5" width="13.8515625" style="211" customWidth="1"/>
    <col min="6" max="6" width="12.421875" style="211" customWidth="1"/>
    <col min="7" max="7" width="32.7109375" style="211" customWidth="1"/>
    <col min="8" max="8" width="14.140625" style="211" customWidth="1"/>
    <col min="9" max="16384" width="9.140625" style="211" customWidth="1"/>
  </cols>
  <sheetData>
    <row r="1" spans="1:6" ht="19.5" customHeight="1">
      <c r="A1" s="296" t="s">
        <v>156</v>
      </c>
      <c r="B1" s="296"/>
      <c r="C1" s="296"/>
      <c r="D1" s="296"/>
      <c r="E1" s="296"/>
      <c r="F1" s="297"/>
    </row>
    <row r="2" spans="1:6" ht="19.5" customHeight="1" thickBot="1">
      <c r="A2" s="298" t="s">
        <v>178</v>
      </c>
      <c r="B2" s="299"/>
      <c r="C2" s="299"/>
      <c r="D2" s="299"/>
      <c r="E2" s="299"/>
      <c r="F2" s="300"/>
    </row>
    <row r="3" spans="1:6" ht="19.5" customHeight="1" thickBot="1" thickTop="1">
      <c r="A3" s="301" t="s">
        <v>157</v>
      </c>
      <c r="B3" s="302"/>
      <c r="C3" s="302"/>
      <c r="D3" s="302"/>
      <c r="E3" s="303"/>
      <c r="F3" s="304"/>
    </row>
    <row r="4" spans="1:6" ht="19.5" customHeight="1" thickTop="1">
      <c r="A4" s="212" t="s">
        <v>1</v>
      </c>
      <c r="B4" s="213" t="s">
        <v>2</v>
      </c>
      <c r="C4" s="214" t="s">
        <v>158</v>
      </c>
      <c r="D4" s="213" t="s">
        <v>159</v>
      </c>
      <c r="E4" s="213" t="s">
        <v>160</v>
      </c>
      <c r="F4" s="215" t="s">
        <v>161</v>
      </c>
    </row>
    <row r="5" spans="1:8" ht="19.5" customHeight="1">
      <c r="A5" s="232" t="s">
        <v>162</v>
      </c>
      <c r="B5" s="233"/>
      <c r="C5" s="234"/>
      <c r="D5" s="235" t="s">
        <v>163</v>
      </c>
      <c r="E5" s="236">
        <f>E6</f>
        <v>0</v>
      </c>
      <c r="F5" s="237" t="str">
        <f>F6</f>
        <v>15 624,00</v>
      </c>
      <c r="G5" s="295"/>
      <c r="H5" s="295"/>
    </row>
    <row r="6" spans="1:8" ht="18" customHeight="1">
      <c r="A6" s="216"/>
      <c r="B6" s="238" t="s">
        <v>164</v>
      </c>
      <c r="C6" s="239"/>
      <c r="D6" s="240" t="s">
        <v>165</v>
      </c>
      <c r="E6" s="241">
        <f>E7</f>
        <v>0</v>
      </c>
      <c r="F6" s="242" t="str">
        <f>F7</f>
        <v>15 624,00</v>
      </c>
      <c r="G6" s="295"/>
      <c r="H6" s="295"/>
    </row>
    <row r="7" spans="1:8" ht="30.75" customHeight="1" thickBot="1">
      <c r="A7" s="217"/>
      <c r="B7" s="218"/>
      <c r="C7" s="218" t="s">
        <v>166</v>
      </c>
      <c r="D7" s="219" t="s">
        <v>167</v>
      </c>
      <c r="E7" s="220">
        <v>0</v>
      </c>
      <c r="F7" s="221" t="s">
        <v>168</v>
      </c>
      <c r="G7" s="295"/>
      <c r="H7" s="295"/>
    </row>
    <row r="8" spans="1:8" ht="19.5" customHeight="1" thickBot="1" thickTop="1">
      <c r="A8" s="222"/>
      <c r="B8" s="223"/>
      <c r="C8" s="224"/>
      <c r="D8" s="295"/>
      <c r="E8" s="295"/>
      <c r="F8" s="295"/>
      <c r="G8" s="295"/>
      <c r="H8" s="295"/>
    </row>
    <row r="9" spans="1:8" ht="19.5" customHeight="1" thickBot="1" thickTop="1">
      <c r="A9" s="225"/>
      <c r="B9" s="293" t="s">
        <v>92</v>
      </c>
      <c r="C9" s="294"/>
      <c r="D9" s="226">
        <f>E9+F9</f>
        <v>15624</v>
      </c>
      <c r="E9" s="227">
        <f>E5</f>
        <v>0</v>
      </c>
      <c r="F9" s="228" t="str">
        <f>F5</f>
        <v>15 624,00</v>
      </c>
      <c r="G9" s="295"/>
      <c r="H9" s="295"/>
    </row>
    <row r="10" spans="1:8" ht="19.5" customHeight="1" thickTop="1">
      <c r="A10" s="229"/>
      <c r="B10" s="229"/>
      <c r="C10" s="229"/>
      <c r="D10" s="229"/>
      <c r="E10" s="230"/>
      <c r="F10" s="231"/>
      <c r="G10" s="295"/>
      <c r="H10" s="295"/>
    </row>
  </sheetData>
  <mergeCells count="10">
    <mergeCell ref="G10:H10"/>
    <mergeCell ref="G6:H6"/>
    <mergeCell ref="G7:H7"/>
    <mergeCell ref="D8:H8"/>
    <mergeCell ref="B9:C9"/>
    <mergeCell ref="G9:H9"/>
    <mergeCell ref="A1:F1"/>
    <mergeCell ref="A2:F2"/>
    <mergeCell ref="A3:F3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7" sqref="A17:F17"/>
    </sheetView>
  </sheetViews>
  <sheetFormatPr defaultColWidth="9.140625" defaultRowHeight="19.5" customHeight="1"/>
  <cols>
    <col min="1" max="1" width="4.8515625" style="211" customWidth="1"/>
    <col min="2" max="2" width="7.00390625" style="211" customWidth="1"/>
    <col min="3" max="3" width="8.140625" style="211" customWidth="1"/>
    <col min="4" max="4" width="42.00390625" style="211" customWidth="1"/>
    <col min="5" max="5" width="11.8515625" style="211" customWidth="1"/>
    <col min="6" max="6" width="13.00390625" style="211" customWidth="1"/>
    <col min="7" max="16384" width="9.140625" style="211" customWidth="1"/>
  </cols>
  <sheetData>
    <row r="1" spans="1:6" ht="19.5" customHeight="1">
      <c r="A1" s="296" t="s">
        <v>174</v>
      </c>
      <c r="B1" s="296"/>
      <c r="C1" s="296"/>
      <c r="D1" s="296"/>
      <c r="E1" s="296"/>
      <c r="F1" s="297"/>
    </row>
    <row r="2" spans="1:6" ht="19.5" customHeight="1" thickBot="1">
      <c r="A2" s="298" t="s">
        <v>178</v>
      </c>
      <c r="B2" s="299"/>
      <c r="C2" s="299"/>
      <c r="D2" s="299"/>
      <c r="E2" s="299"/>
      <c r="F2" s="300"/>
    </row>
    <row r="3" spans="1:6" ht="19.5" customHeight="1" thickBot="1" thickTop="1">
      <c r="A3" s="301" t="s">
        <v>175</v>
      </c>
      <c r="B3" s="302"/>
      <c r="C3" s="302"/>
      <c r="D3" s="302"/>
      <c r="E3" s="303"/>
      <c r="F3" s="304"/>
    </row>
    <row r="4" spans="1:6" ht="19.5" customHeight="1" thickTop="1">
      <c r="A4" s="212" t="s">
        <v>1</v>
      </c>
      <c r="B4" s="213" t="s">
        <v>2</v>
      </c>
      <c r="C4" s="214" t="s">
        <v>158</v>
      </c>
      <c r="D4" s="213" t="s">
        <v>159</v>
      </c>
      <c r="E4" s="213" t="s">
        <v>160</v>
      </c>
      <c r="F4" s="215" t="s">
        <v>161</v>
      </c>
    </row>
    <row r="5" spans="1:6" ht="19.5" customHeight="1">
      <c r="A5" s="248" t="s">
        <v>28</v>
      </c>
      <c r="B5" s="249"/>
      <c r="C5" s="249"/>
      <c r="D5" s="247" t="s">
        <v>177</v>
      </c>
      <c r="E5" s="250">
        <f>E6</f>
        <v>-35270</v>
      </c>
      <c r="F5" s="251">
        <f>F6</f>
        <v>0</v>
      </c>
    </row>
    <row r="6" spans="1:6" ht="19.5" customHeight="1">
      <c r="A6" s="252"/>
      <c r="B6" s="253" t="s">
        <v>33</v>
      </c>
      <c r="C6" s="254"/>
      <c r="D6" s="255" t="s">
        <v>169</v>
      </c>
      <c r="E6" s="256">
        <f>E7</f>
        <v>-35270</v>
      </c>
      <c r="F6" s="257">
        <f>F7</f>
        <v>0</v>
      </c>
    </row>
    <row r="7" spans="1:6" ht="19.5" customHeight="1">
      <c r="A7" s="258"/>
      <c r="B7" s="259"/>
      <c r="C7" s="259" t="s">
        <v>13</v>
      </c>
      <c r="D7" s="260" t="s">
        <v>170</v>
      </c>
      <c r="E7" s="261">
        <v>-35270</v>
      </c>
      <c r="F7" s="262">
        <v>0</v>
      </c>
    </row>
    <row r="8" spans="1:6" ht="19.5" customHeight="1">
      <c r="A8" s="248" t="s">
        <v>162</v>
      </c>
      <c r="B8" s="249"/>
      <c r="C8" s="249"/>
      <c r="D8" s="235" t="s">
        <v>163</v>
      </c>
      <c r="E8" s="250">
        <f>E9</f>
        <v>0</v>
      </c>
      <c r="F8" s="251">
        <f>F9</f>
        <v>15624</v>
      </c>
    </row>
    <row r="9" spans="1:6" ht="19.5" customHeight="1">
      <c r="A9" s="252"/>
      <c r="B9" s="253" t="s">
        <v>164</v>
      </c>
      <c r="C9" s="254"/>
      <c r="D9" s="255" t="s">
        <v>165</v>
      </c>
      <c r="E9" s="256">
        <f>E10</f>
        <v>0</v>
      </c>
      <c r="F9" s="257">
        <f>F10</f>
        <v>15624</v>
      </c>
    </row>
    <row r="10" spans="1:6" ht="19.5" customHeight="1">
      <c r="A10" s="258"/>
      <c r="B10" s="259"/>
      <c r="C10" s="259" t="s">
        <v>171</v>
      </c>
      <c r="D10" s="260" t="s">
        <v>172</v>
      </c>
      <c r="E10" s="261">
        <v>0</v>
      </c>
      <c r="F10" s="262">
        <v>15624</v>
      </c>
    </row>
    <row r="11" spans="1:6" ht="19.5" customHeight="1">
      <c r="A11" s="248" t="s">
        <v>52</v>
      </c>
      <c r="B11" s="249"/>
      <c r="C11" s="249"/>
      <c r="D11" s="246" t="s">
        <v>176</v>
      </c>
      <c r="E11" s="250">
        <f>E12</f>
        <v>0</v>
      </c>
      <c r="F11" s="251">
        <f>F12</f>
        <v>35270</v>
      </c>
    </row>
    <row r="12" spans="1:6" ht="19.5" customHeight="1">
      <c r="A12" s="252"/>
      <c r="B12" s="253" t="s">
        <v>53</v>
      </c>
      <c r="C12" s="254"/>
      <c r="D12" s="255" t="s">
        <v>173</v>
      </c>
      <c r="E12" s="256">
        <f>E13</f>
        <v>0</v>
      </c>
      <c r="F12" s="257">
        <f>F13</f>
        <v>35270</v>
      </c>
    </row>
    <row r="13" spans="1:6" ht="19.5" customHeight="1" thickBot="1">
      <c r="A13" s="263"/>
      <c r="B13" s="264"/>
      <c r="C13" s="264" t="s">
        <v>13</v>
      </c>
      <c r="D13" s="265" t="s">
        <v>170</v>
      </c>
      <c r="E13" s="266">
        <v>0</v>
      </c>
      <c r="F13" s="267">
        <v>35270</v>
      </c>
    </row>
    <row r="14" spans="1:6" ht="19.5" customHeight="1" thickBot="1" thickTop="1">
      <c r="A14" s="295"/>
      <c r="B14" s="295"/>
      <c r="C14" s="295"/>
      <c r="D14" s="295"/>
      <c r="E14" s="295"/>
      <c r="F14" s="295"/>
    </row>
    <row r="15" spans="1:6" ht="19.5" customHeight="1" thickBot="1" thickTop="1">
      <c r="A15" s="243"/>
      <c r="B15" s="293" t="s">
        <v>92</v>
      </c>
      <c r="C15" s="294"/>
      <c r="D15" s="226">
        <f>E15+F15</f>
        <v>15624</v>
      </c>
      <c r="E15" s="244">
        <f>E5+E8+E11</f>
        <v>-35270</v>
      </c>
      <c r="F15" s="245">
        <f>F5+F8+F11</f>
        <v>50894</v>
      </c>
    </row>
    <row r="16" spans="1:6" ht="19.5" customHeight="1" thickTop="1">
      <c r="A16" s="295"/>
      <c r="B16" s="295"/>
      <c r="C16" s="295"/>
      <c r="D16" s="295"/>
      <c r="E16" s="295"/>
      <c r="F16" s="295"/>
    </row>
    <row r="17" spans="1:6" ht="19.5" customHeight="1">
      <c r="A17" s="295"/>
      <c r="B17" s="295"/>
      <c r="C17" s="295"/>
      <c r="D17" s="295"/>
      <c r="E17" s="295"/>
      <c r="F17" s="295"/>
    </row>
    <row r="18" spans="1:6" ht="19.5" customHeight="1">
      <c r="A18" s="305"/>
      <c r="B18" s="305"/>
      <c r="C18" s="295"/>
      <c r="D18" s="295"/>
      <c r="E18" s="295"/>
      <c r="F18" s="295"/>
    </row>
  </sheetData>
  <mergeCells count="9">
    <mergeCell ref="A17:F17"/>
    <mergeCell ref="A18:B18"/>
    <mergeCell ref="C18:F18"/>
    <mergeCell ref="B15:C15"/>
    <mergeCell ref="A14:F14"/>
    <mergeCell ref="A16:F16"/>
    <mergeCell ref="A1:F1"/>
    <mergeCell ref="A2:F2"/>
    <mergeCell ref="A3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B34">
      <selection activeCell="A4" sqref="A4:J4"/>
    </sheetView>
  </sheetViews>
  <sheetFormatPr defaultColWidth="9.140625" defaultRowHeight="19.5" customHeight="1"/>
  <cols>
    <col min="1" max="1" width="3.7109375" style="1" customWidth="1"/>
    <col min="2" max="2" width="5.8515625" style="1" customWidth="1"/>
    <col min="3" max="3" width="4.28125" style="1" customWidth="1"/>
    <col min="4" max="4" width="65.28125" style="1" customWidth="1"/>
    <col min="5" max="5" width="10.8515625" style="1" customWidth="1"/>
    <col min="6" max="6" width="11.00390625" style="1" customWidth="1"/>
    <col min="7" max="7" width="9.7109375" style="1" customWidth="1"/>
    <col min="8" max="8" width="11.57421875" style="1" customWidth="1"/>
    <col min="9" max="9" width="10.7109375" style="1" customWidth="1"/>
    <col min="10" max="10" width="12.7109375" style="1" customWidth="1"/>
    <col min="11" max="11" width="9.140625" style="1" customWidth="1"/>
    <col min="12" max="12" width="10.7109375" style="1" bestFit="1" customWidth="1"/>
    <col min="13" max="16384" width="9.140625" style="1" customWidth="1"/>
  </cols>
  <sheetData>
    <row r="1" spans="2:4" ht="27.75" customHeight="1">
      <c r="B1" s="287" t="s">
        <v>179</v>
      </c>
      <c r="C1" s="287"/>
      <c r="D1" s="287"/>
    </row>
    <row r="2" spans="1:11" ht="29.25" customHeight="1">
      <c r="A2" s="2"/>
      <c r="F2" s="306" t="s">
        <v>180</v>
      </c>
      <c r="G2" s="306"/>
      <c r="H2" s="306"/>
      <c r="I2" s="306"/>
      <c r="J2" s="306"/>
      <c r="K2" s="3"/>
    </row>
    <row r="3" ht="8.25" customHeight="1">
      <c r="A3" s="2"/>
    </row>
    <row r="4" spans="1:11" ht="24" customHeight="1">
      <c r="A4" s="307" t="s">
        <v>0</v>
      </c>
      <c r="B4" s="307"/>
      <c r="C4" s="307"/>
      <c r="D4" s="307"/>
      <c r="E4" s="307"/>
      <c r="F4" s="307"/>
      <c r="G4" s="307"/>
      <c r="H4" s="307"/>
      <c r="I4" s="307"/>
      <c r="J4" s="307"/>
      <c r="K4" s="4"/>
    </row>
    <row r="5" spans="1:10" ht="20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ht="33.75" customHeight="1" thickBot="1" thickTop="1">
      <c r="A6" s="6" t="s">
        <v>1</v>
      </c>
      <c r="B6" s="7" t="s">
        <v>2</v>
      </c>
      <c r="C6" s="8" t="s">
        <v>3</v>
      </c>
      <c r="D6" s="9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1" t="s">
        <v>10</v>
      </c>
      <c r="K6" s="12"/>
      <c r="L6" s="13"/>
    </row>
    <row r="7" spans="1:10" ht="19.5" customHeight="1" thickTop="1">
      <c r="A7" s="14" t="s">
        <v>11</v>
      </c>
      <c r="B7" s="15" t="s">
        <v>12</v>
      </c>
      <c r="C7" s="15" t="s">
        <v>13</v>
      </c>
      <c r="D7" s="16" t="s">
        <v>14</v>
      </c>
      <c r="E7" s="17">
        <v>1611261</v>
      </c>
      <c r="F7" s="17"/>
      <c r="G7" s="17">
        <v>162622</v>
      </c>
      <c r="H7" s="17"/>
      <c r="I7" s="17"/>
      <c r="J7" s="18">
        <f aca="true" t="shared" si="0" ref="J7:J48">SUM(F7:I7)</f>
        <v>162622</v>
      </c>
    </row>
    <row r="8" spans="1:10" ht="19.5" customHeight="1">
      <c r="A8" s="19" t="s">
        <v>11</v>
      </c>
      <c r="B8" s="20" t="s">
        <v>12</v>
      </c>
      <c r="C8" s="21" t="s">
        <v>13</v>
      </c>
      <c r="D8" s="22" t="s">
        <v>15</v>
      </c>
      <c r="E8" s="23">
        <v>6000000</v>
      </c>
      <c r="F8" s="23">
        <v>580000</v>
      </c>
      <c r="G8" s="23"/>
      <c r="H8" s="23">
        <v>720000</v>
      </c>
      <c r="I8" s="23">
        <v>240000</v>
      </c>
      <c r="J8" s="24">
        <f t="shared" si="0"/>
        <v>1540000</v>
      </c>
    </row>
    <row r="9" spans="1:10" ht="17.25" customHeight="1">
      <c r="A9" s="308" t="s">
        <v>11</v>
      </c>
      <c r="B9" s="310" t="s">
        <v>12</v>
      </c>
      <c r="C9" s="27" t="s">
        <v>16</v>
      </c>
      <c r="D9" s="312" t="s">
        <v>17</v>
      </c>
      <c r="E9" s="314">
        <v>7846790</v>
      </c>
      <c r="F9" s="29">
        <v>1445783</v>
      </c>
      <c r="G9" s="29"/>
      <c r="H9" s="29"/>
      <c r="I9" s="29"/>
      <c r="J9" s="24">
        <f t="shared" si="0"/>
        <v>1445783</v>
      </c>
    </row>
    <row r="10" spans="1:10" ht="11.25" customHeight="1">
      <c r="A10" s="309"/>
      <c r="B10" s="311"/>
      <c r="C10" s="27" t="s">
        <v>18</v>
      </c>
      <c r="D10" s="313"/>
      <c r="E10" s="315"/>
      <c r="F10" s="29">
        <f>614217-500000</f>
        <v>114217</v>
      </c>
      <c r="G10" s="29"/>
      <c r="H10" s="29">
        <v>500000</v>
      </c>
      <c r="I10" s="29"/>
      <c r="J10" s="24">
        <f t="shared" si="0"/>
        <v>614217</v>
      </c>
    </row>
    <row r="11" spans="1:10" ht="54" customHeight="1">
      <c r="A11" s="30" t="s">
        <v>11</v>
      </c>
      <c r="B11" s="27" t="s">
        <v>12</v>
      </c>
      <c r="C11" s="27" t="s">
        <v>13</v>
      </c>
      <c r="D11" s="31" t="s">
        <v>19</v>
      </c>
      <c r="E11" s="32">
        <v>1000000</v>
      </c>
      <c r="F11" s="29">
        <v>50000</v>
      </c>
      <c r="G11" s="29"/>
      <c r="H11" s="29"/>
      <c r="I11" s="29"/>
      <c r="J11" s="24">
        <f t="shared" si="0"/>
        <v>50000</v>
      </c>
    </row>
    <row r="12" spans="1:10" ht="18.75" customHeight="1">
      <c r="A12" s="30" t="s">
        <v>11</v>
      </c>
      <c r="B12" s="27" t="s">
        <v>12</v>
      </c>
      <c r="C12" s="27" t="s">
        <v>13</v>
      </c>
      <c r="D12" s="31" t="s">
        <v>20</v>
      </c>
      <c r="E12" s="32">
        <v>17000</v>
      </c>
      <c r="F12" s="29">
        <v>17000</v>
      </c>
      <c r="G12" s="29"/>
      <c r="H12" s="29"/>
      <c r="I12" s="29"/>
      <c r="J12" s="24">
        <f t="shared" si="0"/>
        <v>17000</v>
      </c>
    </row>
    <row r="13" spans="1:10" ht="20.25" customHeight="1">
      <c r="A13" s="30" t="s">
        <v>11</v>
      </c>
      <c r="B13" s="27" t="s">
        <v>12</v>
      </c>
      <c r="C13" s="27" t="s">
        <v>13</v>
      </c>
      <c r="D13" s="31" t="s">
        <v>21</v>
      </c>
      <c r="E13" s="32">
        <v>100000</v>
      </c>
      <c r="F13" s="29">
        <f>100000+42000</f>
        <v>142000</v>
      </c>
      <c r="G13" s="29"/>
      <c r="H13" s="29"/>
      <c r="I13" s="29"/>
      <c r="J13" s="24">
        <f t="shared" si="0"/>
        <v>142000</v>
      </c>
    </row>
    <row r="14" spans="1:10" ht="28.5" customHeight="1">
      <c r="A14" s="30" t="s">
        <v>11</v>
      </c>
      <c r="B14" s="27" t="s">
        <v>12</v>
      </c>
      <c r="C14" s="27" t="s">
        <v>13</v>
      </c>
      <c r="D14" s="31" t="s">
        <v>22</v>
      </c>
      <c r="E14" s="32">
        <v>22000</v>
      </c>
      <c r="F14" s="29">
        <v>22000</v>
      </c>
      <c r="G14" s="29"/>
      <c r="H14" s="29"/>
      <c r="I14" s="29"/>
      <c r="J14" s="24">
        <f t="shared" si="0"/>
        <v>22000</v>
      </c>
    </row>
    <row r="15" spans="1:10" ht="18.75" customHeight="1">
      <c r="A15" s="33" t="s">
        <v>23</v>
      </c>
      <c r="B15" s="21" t="s">
        <v>24</v>
      </c>
      <c r="C15" s="21" t="s">
        <v>13</v>
      </c>
      <c r="D15" s="34" t="s">
        <v>25</v>
      </c>
      <c r="E15" s="23">
        <v>857660</v>
      </c>
      <c r="F15" s="23">
        <v>378000</v>
      </c>
      <c r="G15" s="23"/>
      <c r="H15" s="23"/>
      <c r="I15" s="23">
        <v>180000</v>
      </c>
      <c r="J15" s="24">
        <f t="shared" si="0"/>
        <v>558000</v>
      </c>
    </row>
    <row r="16" spans="1:10" ht="28.5" customHeight="1">
      <c r="A16" s="25" t="s">
        <v>23</v>
      </c>
      <c r="B16" s="26" t="s">
        <v>24</v>
      </c>
      <c r="C16" s="21" t="s">
        <v>13</v>
      </c>
      <c r="D16" s="35" t="s">
        <v>26</v>
      </c>
      <c r="E16" s="28">
        <v>300000</v>
      </c>
      <c r="F16" s="23">
        <v>300000</v>
      </c>
      <c r="G16" s="23"/>
      <c r="H16" s="23"/>
      <c r="I16" s="23"/>
      <c r="J16" s="24">
        <f t="shared" si="0"/>
        <v>300000</v>
      </c>
    </row>
    <row r="17" spans="1:10" ht="22.5" customHeight="1">
      <c r="A17" s="33" t="s">
        <v>23</v>
      </c>
      <c r="B17" s="21" t="s">
        <v>24</v>
      </c>
      <c r="C17" s="21" t="s">
        <v>13</v>
      </c>
      <c r="D17" s="36" t="s">
        <v>27</v>
      </c>
      <c r="E17" s="23">
        <v>500204</v>
      </c>
      <c r="F17" s="23">
        <v>250204</v>
      </c>
      <c r="G17" s="23"/>
      <c r="H17" s="23"/>
      <c r="I17" s="23">
        <v>250000</v>
      </c>
      <c r="J17" s="24">
        <f t="shared" si="0"/>
        <v>500204</v>
      </c>
    </row>
    <row r="18" spans="1:10" ht="22.5" customHeight="1">
      <c r="A18" s="30" t="s">
        <v>28</v>
      </c>
      <c r="B18" s="27" t="s">
        <v>29</v>
      </c>
      <c r="C18" s="27" t="s">
        <v>13</v>
      </c>
      <c r="D18" s="37" t="s">
        <v>30</v>
      </c>
      <c r="E18" s="29">
        <f>5400+115000</f>
        <v>120400</v>
      </c>
      <c r="F18" s="29">
        <f>5400+115000</f>
        <v>120400</v>
      </c>
      <c r="G18" s="29"/>
      <c r="H18" s="29"/>
      <c r="I18" s="29"/>
      <c r="J18" s="24">
        <f t="shared" si="0"/>
        <v>120400</v>
      </c>
    </row>
    <row r="19" spans="1:10" ht="18" customHeight="1">
      <c r="A19" s="30" t="s">
        <v>28</v>
      </c>
      <c r="B19" s="27" t="s">
        <v>29</v>
      </c>
      <c r="C19" s="27" t="s">
        <v>31</v>
      </c>
      <c r="D19" s="38" t="s">
        <v>32</v>
      </c>
      <c r="E19" s="29">
        <v>53200</v>
      </c>
      <c r="F19" s="29"/>
      <c r="G19" s="29">
        <v>9120</v>
      </c>
      <c r="H19" s="29"/>
      <c r="I19" s="29"/>
      <c r="J19" s="39">
        <f t="shared" si="0"/>
        <v>9120</v>
      </c>
    </row>
    <row r="20" spans="1:10" ht="15.75" customHeight="1">
      <c r="A20" s="33" t="s">
        <v>28</v>
      </c>
      <c r="B20" s="21" t="s">
        <v>33</v>
      </c>
      <c r="C20" s="21" t="s">
        <v>13</v>
      </c>
      <c r="D20" s="34" t="s">
        <v>34</v>
      </c>
      <c r="E20" s="23">
        <v>185000</v>
      </c>
      <c r="F20" s="23">
        <f>185000-35270</f>
        <v>149730</v>
      </c>
      <c r="G20" s="23"/>
      <c r="H20" s="23"/>
      <c r="I20" s="23"/>
      <c r="J20" s="24">
        <f t="shared" si="0"/>
        <v>149730</v>
      </c>
    </row>
    <row r="21" spans="1:10" ht="43.5" customHeight="1">
      <c r="A21" s="33" t="s">
        <v>28</v>
      </c>
      <c r="B21" s="21" t="s">
        <v>33</v>
      </c>
      <c r="C21" s="21" t="s">
        <v>13</v>
      </c>
      <c r="D21" s="34" t="s">
        <v>35</v>
      </c>
      <c r="E21" s="23">
        <v>1000000</v>
      </c>
      <c r="F21" s="23">
        <f>584924-273350</f>
        <v>311574</v>
      </c>
      <c r="G21" s="23"/>
      <c r="H21" s="23"/>
      <c r="I21" s="23">
        <v>273350</v>
      </c>
      <c r="J21" s="24">
        <f t="shared" si="0"/>
        <v>584924</v>
      </c>
    </row>
    <row r="22" spans="1:10" ht="25.5" customHeight="1">
      <c r="A22" s="33" t="s">
        <v>36</v>
      </c>
      <c r="B22" s="21" t="s">
        <v>37</v>
      </c>
      <c r="C22" s="21" t="s">
        <v>31</v>
      </c>
      <c r="D22" s="34" t="s">
        <v>38</v>
      </c>
      <c r="E22" s="23">
        <v>38000</v>
      </c>
      <c r="F22" s="23">
        <f>15000+23000</f>
        <v>38000</v>
      </c>
      <c r="G22" s="23"/>
      <c r="H22" s="23"/>
      <c r="I22" s="23"/>
      <c r="J22" s="24">
        <f t="shared" si="0"/>
        <v>38000</v>
      </c>
    </row>
    <row r="23" spans="1:10" ht="20.25" customHeight="1">
      <c r="A23" s="33" t="s">
        <v>39</v>
      </c>
      <c r="B23" s="21" t="s">
        <v>40</v>
      </c>
      <c r="C23" s="40" t="s">
        <v>13</v>
      </c>
      <c r="D23" s="41" t="s">
        <v>41</v>
      </c>
      <c r="E23" s="32">
        <v>4325</v>
      </c>
      <c r="F23" s="32">
        <v>4325</v>
      </c>
      <c r="G23" s="23"/>
      <c r="H23" s="23"/>
      <c r="I23" s="23"/>
      <c r="J23" s="24">
        <f>SUM(F23:I23)</f>
        <v>4325</v>
      </c>
    </row>
    <row r="24" spans="1:10" ht="20.25" customHeight="1">
      <c r="A24" s="33" t="s">
        <v>39</v>
      </c>
      <c r="B24" s="21" t="s">
        <v>40</v>
      </c>
      <c r="C24" s="40" t="s">
        <v>31</v>
      </c>
      <c r="D24" s="41" t="s">
        <v>42</v>
      </c>
      <c r="E24" s="32">
        <v>3800</v>
      </c>
      <c r="F24" s="32">
        <v>3800</v>
      </c>
      <c r="G24" s="23"/>
      <c r="H24" s="23"/>
      <c r="I24" s="23"/>
      <c r="J24" s="24">
        <f>SUM(F24:I24)</f>
        <v>3800</v>
      </c>
    </row>
    <row r="25" spans="1:10" ht="25.5" customHeight="1">
      <c r="A25" s="33" t="s">
        <v>43</v>
      </c>
      <c r="B25" s="21" t="s">
        <v>44</v>
      </c>
      <c r="C25" s="40" t="s">
        <v>13</v>
      </c>
      <c r="D25" s="41" t="s">
        <v>45</v>
      </c>
      <c r="E25" s="32">
        <v>5000</v>
      </c>
      <c r="F25" s="32">
        <v>5000</v>
      </c>
      <c r="G25" s="23"/>
      <c r="H25" s="23"/>
      <c r="I25" s="23"/>
      <c r="J25" s="24">
        <f>SUM(F25:I25)</f>
        <v>5000</v>
      </c>
    </row>
    <row r="26" spans="1:10" ht="27.75" customHeight="1">
      <c r="A26" s="33" t="s">
        <v>46</v>
      </c>
      <c r="B26" s="21" t="s">
        <v>47</v>
      </c>
      <c r="C26" s="21" t="s">
        <v>31</v>
      </c>
      <c r="D26" s="34" t="s">
        <v>48</v>
      </c>
      <c r="E26" s="23">
        <v>19704</v>
      </c>
      <c r="F26" s="23">
        <v>19704</v>
      </c>
      <c r="G26" s="23"/>
      <c r="H26" s="23"/>
      <c r="I26" s="23"/>
      <c r="J26" s="24">
        <f t="shared" si="0"/>
        <v>19704</v>
      </c>
    </row>
    <row r="27" spans="1:10" ht="15" customHeight="1">
      <c r="A27" s="42" t="s">
        <v>46</v>
      </c>
      <c r="B27" s="40" t="s">
        <v>49</v>
      </c>
      <c r="C27" s="40" t="s">
        <v>50</v>
      </c>
      <c r="D27" s="43" t="s">
        <v>51</v>
      </c>
      <c r="E27" s="44">
        <v>50000</v>
      </c>
      <c r="F27" s="23">
        <v>50000</v>
      </c>
      <c r="G27" s="23"/>
      <c r="H27" s="23"/>
      <c r="I27" s="23"/>
      <c r="J27" s="24">
        <f t="shared" si="0"/>
        <v>50000</v>
      </c>
    </row>
    <row r="28" spans="1:10" ht="19.5" customHeight="1">
      <c r="A28" s="33" t="s">
        <v>52</v>
      </c>
      <c r="B28" s="21" t="s">
        <v>53</v>
      </c>
      <c r="C28" s="40" t="s">
        <v>13</v>
      </c>
      <c r="D28" s="43" t="s">
        <v>54</v>
      </c>
      <c r="E28" s="44">
        <v>7000</v>
      </c>
      <c r="F28" s="44">
        <v>7000</v>
      </c>
      <c r="G28" s="23"/>
      <c r="H28" s="23"/>
      <c r="I28" s="23"/>
      <c r="J28" s="24">
        <f t="shared" si="0"/>
        <v>7000</v>
      </c>
    </row>
    <row r="29" spans="1:10" ht="19.5" customHeight="1">
      <c r="A29" s="33" t="s">
        <v>52</v>
      </c>
      <c r="B29" s="21" t="s">
        <v>53</v>
      </c>
      <c r="C29" s="40" t="s">
        <v>13</v>
      </c>
      <c r="D29" s="43" t="s">
        <v>55</v>
      </c>
      <c r="E29" s="44">
        <v>8000</v>
      </c>
      <c r="F29" s="44">
        <v>8000</v>
      </c>
      <c r="G29" s="23"/>
      <c r="H29" s="23"/>
      <c r="I29" s="23"/>
      <c r="J29" s="24">
        <f t="shared" si="0"/>
        <v>8000</v>
      </c>
    </row>
    <row r="30" spans="1:10" ht="28.5" customHeight="1">
      <c r="A30" s="33" t="s">
        <v>52</v>
      </c>
      <c r="B30" s="21" t="s">
        <v>53</v>
      </c>
      <c r="C30" s="40" t="s">
        <v>13</v>
      </c>
      <c r="D30" s="43" t="s">
        <v>56</v>
      </c>
      <c r="E30" s="44">
        <v>7631</v>
      </c>
      <c r="F30" s="44">
        <v>7631</v>
      </c>
      <c r="G30" s="23"/>
      <c r="H30" s="23"/>
      <c r="I30" s="23"/>
      <c r="J30" s="24">
        <f t="shared" si="0"/>
        <v>7631</v>
      </c>
    </row>
    <row r="31" spans="1:10" ht="16.5" customHeight="1">
      <c r="A31" s="33" t="s">
        <v>52</v>
      </c>
      <c r="B31" s="21" t="s">
        <v>53</v>
      </c>
      <c r="C31" s="40" t="s">
        <v>13</v>
      </c>
      <c r="D31" s="41" t="s">
        <v>57</v>
      </c>
      <c r="E31" s="32">
        <v>14019</v>
      </c>
      <c r="F31" s="32">
        <v>14019</v>
      </c>
      <c r="G31" s="23"/>
      <c r="H31" s="23"/>
      <c r="I31" s="23"/>
      <c r="J31" s="24">
        <f t="shared" si="0"/>
        <v>14019</v>
      </c>
    </row>
    <row r="32" spans="1:10" ht="24.75" customHeight="1">
      <c r="A32" s="25" t="s">
        <v>52</v>
      </c>
      <c r="B32" s="26" t="s">
        <v>53</v>
      </c>
      <c r="C32" s="45" t="s">
        <v>31</v>
      </c>
      <c r="D32" s="46" t="s">
        <v>58</v>
      </c>
      <c r="E32" s="28">
        <v>4349</v>
      </c>
      <c r="F32" s="28">
        <v>4349</v>
      </c>
      <c r="G32" s="47"/>
      <c r="H32" s="47"/>
      <c r="I32" s="47"/>
      <c r="J32" s="48">
        <f t="shared" si="0"/>
        <v>4349</v>
      </c>
    </row>
    <row r="33" spans="1:10" ht="54" customHeight="1">
      <c r="A33" s="33" t="s">
        <v>52</v>
      </c>
      <c r="B33" s="21" t="s">
        <v>53</v>
      </c>
      <c r="C33" s="21" t="s">
        <v>13</v>
      </c>
      <c r="D33" s="34" t="s">
        <v>59</v>
      </c>
      <c r="E33" s="23">
        <v>65270</v>
      </c>
      <c r="F33" s="23">
        <v>65270</v>
      </c>
      <c r="G33" s="23"/>
      <c r="H33" s="23"/>
      <c r="I33" s="23"/>
      <c r="J33" s="24">
        <f t="shared" si="0"/>
        <v>65270</v>
      </c>
    </row>
    <row r="34" spans="1:10" ht="36" customHeight="1">
      <c r="A34" s="33" t="s">
        <v>52</v>
      </c>
      <c r="B34" s="21" t="s">
        <v>53</v>
      </c>
      <c r="C34" s="21" t="s">
        <v>13</v>
      </c>
      <c r="D34" s="34" t="s">
        <v>60</v>
      </c>
      <c r="E34" s="23">
        <v>370000</v>
      </c>
      <c r="F34" s="23">
        <v>370000</v>
      </c>
      <c r="G34" s="23"/>
      <c r="H34" s="23"/>
      <c r="I34" s="23"/>
      <c r="J34" s="24">
        <f t="shared" si="0"/>
        <v>370000</v>
      </c>
    </row>
    <row r="35" spans="1:10" ht="30" customHeight="1">
      <c r="A35" s="33" t="s">
        <v>52</v>
      </c>
      <c r="B35" s="21" t="s">
        <v>61</v>
      </c>
      <c r="C35" s="21" t="s">
        <v>50</v>
      </c>
      <c r="D35" s="43" t="s">
        <v>62</v>
      </c>
      <c r="E35" s="23">
        <v>500000</v>
      </c>
      <c r="F35" s="23">
        <f>145863-11959-10000-2000</f>
        <v>121904</v>
      </c>
      <c r="G35" s="23"/>
      <c r="H35" s="23"/>
      <c r="I35" s="23"/>
      <c r="J35" s="24">
        <f t="shared" si="0"/>
        <v>121904</v>
      </c>
    </row>
    <row r="36" spans="1:10" ht="30" customHeight="1">
      <c r="A36" s="33" t="s">
        <v>52</v>
      </c>
      <c r="B36" s="21" t="s">
        <v>61</v>
      </c>
      <c r="C36" s="21" t="s">
        <v>50</v>
      </c>
      <c r="D36" s="43" t="s">
        <v>63</v>
      </c>
      <c r="E36" s="23">
        <v>40000</v>
      </c>
      <c r="F36" s="23">
        <v>12000</v>
      </c>
      <c r="G36" s="23"/>
      <c r="H36" s="23"/>
      <c r="I36" s="23"/>
      <c r="J36" s="24">
        <f t="shared" si="0"/>
        <v>12000</v>
      </c>
    </row>
    <row r="37" spans="1:10" ht="55.5" customHeight="1">
      <c r="A37" s="33" t="s">
        <v>64</v>
      </c>
      <c r="B37" s="21" t="s">
        <v>65</v>
      </c>
      <c r="C37" s="21" t="s">
        <v>13</v>
      </c>
      <c r="D37" s="34" t="s">
        <v>66</v>
      </c>
      <c r="E37" s="23">
        <v>1350000</v>
      </c>
      <c r="F37" s="23">
        <v>684000</v>
      </c>
      <c r="G37" s="23"/>
      <c r="H37" s="23"/>
      <c r="I37" s="23">
        <v>666000</v>
      </c>
      <c r="J37" s="24">
        <f>SUM(F37:I37)</f>
        <v>1350000</v>
      </c>
    </row>
    <row r="38" spans="1:10" ht="24.75" customHeight="1">
      <c r="A38" s="33" t="s">
        <v>64</v>
      </c>
      <c r="B38" s="21" t="s">
        <v>67</v>
      </c>
      <c r="C38" s="21" t="s">
        <v>13</v>
      </c>
      <c r="D38" s="34" t="s">
        <v>68</v>
      </c>
      <c r="E38" s="23">
        <v>11626</v>
      </c>
      <c r="F38" s="23">
        <v>11626</v>
      </c>
      <c r="G38" s="23"/>
      <c r="H38" s="23"/>
      <c r="I38" s="23"/>
      <c r="J38" s="24">
        <f t="shared" si="0"/>
        <v>11626</v>
      </c>
    </row>
    <row r="39" spans="1:10" ht="21.75" customHeight="1">
      <c r="A39" s="25" t="s">
        <v>64</v>
      </c>
      <c r="B39" s="26" t="s">
        <v>67</v>
      </c>
      <c r="C39" s="26" t="s">
        <v>13</v>
      </c>
      <c r="D39" s="49" t="s">
        <v>69</v>
      </c>
      <c r="E39" s="47">
        <v>14669</v>
      </c>
      <c r="F39" s="47">
        <v>14669</v>
      </c>
      <c r="G39" s="47"/>
      <c r="H39" s="47"/>
      <c r="I39" s="47"/>
      <c r="J39" s="48">
        <f t="shared" si="0"/>
        <v>14669</v>
      </c>
    </row>
    <row r="40" spans="1:10" ht="19.5" customHeight="1">
      <c r="A40" s="33" t="s">
        <v>64</v>
      </c>
      <c r="B40" s="21" t="s">
        <v>67</v>
      </c>
      <c r="C40" s="21" t="s">
        <v>13</v>
      </c>
      <c r="D40" s="34" t="s">
        <v>70</v>
      </c>
      <c r="E40" s="23">
        <v>8718</v>
      </c>
      <c r="F40" s="23">
        <v>8718</v>
      </c>
      <c r="G40" s="23"/>
      <c r="H40" s="23"/>
      <c r="I40" s="23"/>
      <c r="J40" s="24">
        <f>SUM(F40:I40)</f>
        <v>8718</v>
      </c>
    </row>
    <row r="41" spans="1:10" ht="30.75" customHeight="1">
      <c r="A41" s="50" t="s">
        <v>64</v>
      </c>
      <c r="B41" s="51" t="s">
        <v>67</v>
      </c>
      <c r="C41" s="51" t="s">
        <v>13</v>
      </c>
      <c r="D41" s="52" t="s">
        <v>71</v>
      </c>
      <c r="E41" s="53">
        <v>4000</v>
      </c>
      <c r="F41" s="53">
        <v>4000</v>
      </c>
      <c r="G41" s="53"/>
      <c r="H41" s="53"/>
      <c r="I41" s="53"/>
      <c r="J41" s="54">
        <f t="shared" si="0"/>
        <v>4000</v>
      </c>
    </row>
    <row r="42" spans="1:10" ht="27" customHeight="1">
      <c r="A42" s="33" t="s">
        <v>64</v>
      </c>
      <c r="B42" s="21" t="s">
        <v>67</v>
      </c>
      <c r="C42" s="21" t="s">
        <v>13</v>
      </c>
      <c r="D42" s="34" t="s">
        <v>72</v>
      </c>
      <c r="E42" s="23">
        <v>5000</v>
      </c>
      <c r="F42" s="23">
        <v>5000</v>
      </c>
      <c r="G42" s="23"/>
      <c r="H42" s="23"/>
      <c r="I42" s="23"/>
      <c r="J42" s="24">
        <f t="shared" si="0"/>
        <v>5000</v>
      </c>
    </row>
    <row r="43" spans="1:10" ht="21.75" customHeight="1">
      <c r="A43" s="33" t="s">
        <v>64</v>
      </c>
      <c r="B43" s="21" t="s">
        <v>67</v>
      </c>
      <c r="C43" s="21" t="s">
        <v>13</v>
      </c>
      <c r="D43" s="46" t="s">
        <v>73</v>
      </c>
      <c r="E43" s="47">
        <v>108000</v>
      </c>
      <c r="F43" s="23">
        <f>36000-1000</f>
        <v>35000</v>
      </c>
      <c r="G43" s="23"/>
      <c r="H43" s="23"/>
      <c r="I43" s="23"/>
      <c r="J43" s="24">
        <f t="shared" si="0"/>
        <v>35000</v>
      </c>
    </row>
    <row r="44" spans="1:10" ht="21.75" customHeight="1">
      <c r="A44" s="33" t="s">
        <v>64</v>
      </c>
      <c r="B44" s="21" t="s">
        <v>67</v>
      </c>
      <c r="C44" s="21" t="s">
        <v>13</v>
      </c>
      <c r="D44" s="46" t="s">
        <v>74</v>
      </c>
      <c r="E44" s="47">
        <v>10000</v>
      </c>
      <c r="F44" s="23">
        <v>4924</v>
      </c>
      <c r="G44" s="23"/>
      <c r="H44" s="23"/>
      <c r="I44" s="23"/>
      <c r="J44" s="24">
        <f t="shared" si="0"/>
        <v>4924</v>
      </c>
    </row>
    <row r="45" spans="1:10" ht="30" customHeight="1">
      <c r="A45" s="33" t="s">
        <v>64</v>
      </c>
      <c r="B45" s="21" t="s">
        <v>67</v>
      </c>
      <c r="C45" s="21" t="s">
        <v>31</v>
      </c>
      <c r="D45" s="34" t="s">
        <v>75</v>
      </c>
      <c r="E45" s="23">
        <v>80000</v>
      </c>
      <c r="F45" s="23">
        <v>80000</v>
      </c>
      <c r="G45" s="23"/>
      <c r="H45" s="23"/>
      <c r="I45" s="23"/>
      <c r="J45" s="24">
        <f t="shared" si="0"/>
        <v>80000</v>
      </c>
    </row>
    <row r="46" spans="1:10" ht="22.5" customHeight="1">
      <c r="A46" s="33" t="s">
        <v>64</v>
      </c>
      <c r="B46" s="21" t="s">
        <v>67</v>
      </c>
      <c r="C46" s="21" t="s">
        <v>13</v>
      </c>
      <c r="D46" s="46" t="s">
        <v>76</v>
      </c>
      <c r="E46" s="23">
        <v>15000</v>
      </c>
      <c r="F46" s="23">
        <v>15000</v>
      </c>
      <c r="G46" s="23"/>
      <c r="H46" s="23"/>
      <c r="I46" s="23"/>
      <c r="J46" s="24">
        <f t="shared" si="0"/>
        <v>15000</v>
      </c>
    </row>
    <row r="47" spans="1:10" ht="26.25" customHeight="1" thickBot="1">
      <c r="A47" s="33" t="s">
        <v>64</v>
      </c>
      <c r="B47" s="21" t="s">
        <v>67</v>
      </c>
      <c r="C47" s="21" t="s">
        <v>31</v>
      </c>
      <c r="D47" s="34" t="s">
        <v>77</v>
      </c>
      <c r="E47" s="23">
        <v>6100</v>
      </c>
      <c r="F47" s="23">
        <v>6100</v>
      </c>
      <c r="G47" s="23"/>
      <c r="H47" s="23"/>
      <c r="I47" s="23"/>
      <c r="J47" s="24">
        <f>SUM(F47:I47)</f>
        <v>6100</v>
      </c>
    </row>
    <row r="48" spans="1:10" ht="19.5" customHeight="1" thickBot="1" thickTop="1">
      <c r="A48" s="316" t="s">
        <v>78</v>
      </c>
      <c r="B48" s="284"/>
      <c r="C48" s="284"/>
      <c r="D48" s="284"/>
      <c r="E48" s="55" t="s">
        <v>79</v>
      </c>
      <c r="F48" s="56">
        <f>SUM(F7:F47)</f>
        <v>5480947</v>
      </c>
      <c r="G48" s="56">
        <f>SUM(G7:G47)</f>
        <v>171742</v>
      </c>
      <c r="H48" s="56">
        <f>SUM(H7:H47)</f>
        <v>1220000</v>
      </c>
      <c r="I48" s="56">
        <f>SUM(I7:I47)</f>
        <v>1609350</v>
      </c>
      <c r="J48" s="57">
        <f t="shared" si="0"/>
        <v>8482039</v>
      </c>
    </row>
    <row r="49" spans="1:10" ht="19.5" customHeight="1" thickTop="1">
      <c r="A49" s="58"/>
      <c r="B49" s="58"/>
      <c r="C49" s="58"/>
      <c r="D49" s="59"/>
      <c r="E49" s="60"/>
      <c r="F49" s="61"/>
      <c r="G49" s="60"/>
      <c r="H49" s="60"/>
      <c r="I49" s="60"/>
      <c r="J49" s="60"/>
    </row>
    <row r="50" spans="1:10" ht="19.5" customHeight="1">
      <c r="A50" s="58"/>
      <c r="B50" s="58"/>
      <c r="C50" s="285"/>
      <c r="D50" s="285"/>
      <c r="E50" s="60"/>
      <c r="F50" s="60"/>
      <c r="G50" s="60"/>
      <c r="H50" s="60"/>
      <c r="I50" s="60"/>
      <c r="J50" s="60"/>
    </row>
    <row r="51" spans="1:10" ht="19.5" customHeight="1">
      <c r="A51" s="58"/>
      <c r="B51" s="58"/>
      <c r="C51" s="286"/>
      <c r="D51" s="286"/>
      <c r="E51" s="60"/>
      <c r="F51" s="60"/>
      <c r="G51" s="60"/>
      <c r="H51" s="60"/>
      <c r="I51" s="60"/>
      <c r="J51" s="60"/>
    </row>
    <row r="52" spans="1:10" ht="19.5" customHeight="1">
      <c r="A52" s="58"/>
      <c r="B52" s="58"/>
      <c r="C52" s="58"/>
      <c r="D52" s="59"/>
      <c r="E52" s="60"/>
      <c r="F52" s="60"/>
      <c r="G52" s="60"/>
      <c r="H52" s="60"/>
      <c r="I52" s="60"/>
      <c r="J52" s="60"/>
    </row>
    <row r="53" spans="1:10" ht="19.5" customHeight="1">
      <c r="A53" s="58"/>
      <c r="B53" s="58"/>
      <c r="C53" s="58"/>
      <c r="D53" s="59"/>
      <c r="E53" s="60"/>
      <c r="F53" s="60"/>
      <c r="G53" s="60"/>
      <c r="H53" s="60"/>
      <c r="I53" s="60"/>
      <c r="J53" s="60"/>
    </row>
    <row r="54" spans="1:12" ht="19.5" customHeight="1">
      <c r="A54" s="58"/>
      <c r="B54" s="58"/>
      <c r="C54" s="58"/>
      <c r="D54" s="59"/>
      <c r="E54" s="60"/>
      <c r="F54" s="60"/>
      <c r="G54" s="60"/>
      <c r="H54" s="60"/>
      <c r="I54" s="60"/>
      <c r="J54" s="60"/>
      <c r="L54" s="62"/>
    </row>
    <row r="55" spans="1:10" ht="19.5" customHeight="1">
      <c r="A55" s="58"/>
      <c r="B55" s="58"/>
      <c r="C55" s="58"/>
      <c r="D55" s="59"/>
      <c r="E55" s="60"/>
      <c r="F55" s="60"/>
      <c r="G55" s="60"/>
      <c r="H55" s="60"/>
      <c r="I55" s="60"/>
      <c r="J55" s="60"/>
    </row>
    <row r="56" spans="1:10" ht="19.5" customHeight="1">
      <c r="A56" s="58"/>
      <c r="B56" s="58"/>
      <c r="C56" s="58"/>
      <c r="D56" s="59"/>
      <c r="E56" s="60"/>
      <c r="F56" s="60"/>
      <c r="G56" s="60"/>
      <c r="H56" s="60"/>
      <c r="I56" s="60"/>
      <c r="J56" s="60"/>
    </row>
    <row r="57" spans="1:10" ht="19.5" customHeight="1">
      <c r="A57" s="58"/>
      <c r="B57" s="58"/>
      <c r="C57" s="58"/>
      <c r="D57" s="59"/>
      <c r="E57" s="60"/>
      <c r="F57" s="60"/>
      <c r="G57" s="60"/>
      <c r="H57" s="60"/>
      <c r="I57" s="60"/>
      <c r="J57" s="60"/>
    </row>
    <row r="58" spans="1:10" ht="19.5" customHeight="1">
      <c r="A58" s="63"/>
      <c r="B58" s="63"/>
      <c r="C58" s="63"/>
      <c r="D58" s="59"/>
      <c r="E58" s="64"/>
      <c r="F58" s="64"/>
      <c r="G58" s="64"/>
      <c r="H58" s="64"/>
      <c r="I58" s="64"/>
      <c r="J58" s="64"/>
    </row>
    <row r="59" spans="1:10" ht="19.5" customHeight="1">
      <c r="A59" s="63"/>
      <c r="B59" s="63"/>
      <c r="C59" s="63"/>
      <c r="D59" s="59"/>
      <c r="E59" s="64"/>
      <c r="F59" s="64"/>
      <c r="G59" s="64"/>
      <c r="H59" s="64"/>
      <c r="I59" s="64"/>
      <c r="J59" s="64"/>
    </row>
    <row r="60" spans="1:10" ht="19.5" customHeight="1">
      <c r="A60" s="63"/>
      <c r="B60" s="63"/>
      <c r="C60" s="63"/>
      <c r="D60" s="59"/>
      <c r="E60" s="64"/>
      <c r="F60" s="64"/>
      <c r="G60" s="64"/>
      <c r="H60" s="64"/>
      <c r="I60" s="64"/>
      <c r="J60" s="64"/>
    </row>
    <row r="61" spans="1:10" ht="19.5" customHeight="1">
      <c r="A61" s="63"/>
      <c r="B61" s="63"/>
      <c r="C61" s="63"/>
      <c r="D61" s="59"/>
      <c r="E61" s="63"/>
      <c r="F61" s="63"/>
      <c r="G61" s="63"/>
      <c r="H61" s="63"/>
      <c r="I61" s="63"/>
      <c r="J61" s="63"/>
    </row>
    <row r="62" ht="19.5" customHeight="1">
      <c r="D62" s="65"/>
    </row>
    <row r="63" ht="19.5" customHeight="1">
      <c r="D63" s="65"/>
    </row>
    <row r="64" ht="19.5" customHeight="1">
      <c r="D64" s="65"/>
    </row>
    <row r="65" ht="19.5" customHeight="1">
      <c r="D65" s="65"/>
    </row>
    <row r="66" ht="19.5" customHeight="1">
      <c r="D66" s="65"/>
    </row>
  </sheetData>
  <mergeCells count="10">
    <mergeCell ref="A48:D48"/>
    <mergeCell ref="C50:D50"/>
    <mergeCell ref="C51:D51"/>
    <mergeCell ref="B1:D1"/>
    <mergeCell ref="F2:J2"/>
    <mergeCell ref="A4:J4"/>
    <mergeCell ref="A9:A10"/>
    <mergeCell ref="B9:B10"/>
    <mergeCell ref="D9:D10"/>
    <mergeCell ref="E9:E10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9"/>
  <sheetViews>
    <sheetView workbookViewId="0" topLeftCell="A1">
      <selection activeCell="D4" sqref="D4"/>
    </sheetView>
  </sheetViews>
  <sheetFormatPr defaultColWidth="9.140625" defaultRowHeight="12.75"/>
  <cols>
    <col min="1" max="1" width="7.28125" style="70" customWidth="1"/>
    <col min="2" max="2" width="62.57421875" style="70" customWidth="1"/>
    <col min="3" max="3" width="12.28125" style="70" customWidth="1"/>
    <col min="4" max="4" width="13.00390625" style="70" customWidth="1"/>
    <col min="5" max="5" width="12.7109375" style="70" customWidth="1"/>
    <col min="6" max="6" width="11.00390625" style="70" customWidth="1"/>
    <col min="7" max="7" width="12.7109375" style="70" customWidth="1"/>
    <col min="8" max="8" width="13.140625" style="70" customWidth="1"/>
    <col min="9" max="16384" width="9.140625" style="70" customWidth="1"/>
  </cols>
  <sheetData>
    <row r="1" spans="1:8" ht="12.75" customHeight="1">
      <c r="A1" s="288" t="s">
        <v>181</v>
      </c>
      <c r="B1" s="288"/>
      <c r="C1" s="66"/>
      <c r="D1" s="67"/>
      <c r="E1" s="68" t="s">
        <v>80</v>
      </c>
      <c r="F1" s="68"/>
      <c r="G1" s="69"/>
      <c r="H1" s="68"/>
    </row>
    <row r="2" spans="1:8" ht="12.75">
      <c r="A2" s="288"/>
      <c r="B2" s="288"/>
      <c r="C2" s="67"/>
      <c r="D2" s="67"/>
      <c r="E2" s="68" t="s">
        <v>81</v>
      </c>
      <c r="F2" s="68"/>
      <c r="G2" s="69"/>
      <c r="H2" s="68"/>
    </row>
    <row r="3" spans="2:8" ht="12.75">
      <c r="B3" s="67"/>
      <c r="C3" s="67"/>
      <c r="D3" s="67"/>
      <c r="E3" s="68" t="s">
        <v>82</v>
      </c>
      <c r="F3" s="68"/>
      <c r="G3" s="69"/>
      <c r="H3" s="68"/>
    </row>
    <row r="4" ht="12.75" customHeight="1"/>
    <row r="5" spans="1:8" ht="16.5" customHeight="1">
      <c r="A5" s="289" t="s">
        <v>83</v>
      </c>
      <c r="B5" s="289"/>
      <c r="C5" s="289"/>
      <c r="D5" s="289"/>
      <c r="E5" s="289"/>
      <c r="F5" s="289"/>
      <c r="G5" s="289"/>
      <c r="H5" s="289"/>
    </row>
    <row r="6" ht="9.75" customHeight="1" thickBot="1">
      <c r="A6" s="71"/>
    </row>
    <row r="7" spans="1:8" ht="18.75" customHeight="1" thickTop="1">
      <c r="A7" s="290" t="s">
        <v>84</v>
      </c>
      <c r="B7" s="292" t="s">
        <v>85</v>
      </c>
      <c r="C7" s="292" t="s">
        <v>86</v>
      </c>
      <c r="D7" s="292" t="s">
        <v>87</v>
      </c>
      <c r="E7" s="292"/>
      <c r="F7" s="292"/>
      <c r="G7" s="292"/>
      <c r="H7" s="274"/>
    </row>
    <row r="8" spans="1:8" ht="28.5" customHeight="1" thickBot="1">
      <c r="A8" s="291"/>
      <c r="B8" s="273"/>
      <c r="C8" s="273"/>
      <c r="D8" s="72" t="s">
        <v>88</v>
      </c>
      <c r="E8" s="72" t="s">
        <v>89</v>
      </c>
      <c r="F8" s="72" t="s">
        <v>90</v>
      </c>
      <c r="G8" s="72" t="s">
        <v>91</v>
      </c>
      <c r="H8" s="73" t="s">
        <v>92</v>
      </c>
    </row>
    <row r="9" spans="1:8" ht="18" customHeight="1" thickBot="1" thickTop="1">
      <c r="A9" s="275" t="s">
        <v>93</v>
      </c>
      <c r="B9" s="276"/>
      <c r="C9" s="276"/>
      <c r="D9" s="276"/>
      <c r="E9" s="276"/>
      <c r="F9" s="276"/>
      <c r="G9" s="276"/>
      <c r="H9" s="277"/>
    </row>
    <row r="10" spans="1:8" ht="18" customHeight="1" thickTop="1">
      <c r="A10" s="278">
        <v>2010</v>
      </c>
      <c r="B10" s="74" t="s">
        <v>15</v>
      </c>
      <c r="C10" s="75">
        <v>6000000</v>
      </c>
      <c r="D10" s="75">
        <v>580000</v>
      </c>
      <c r="E10" s="75"/>
      <c r="F10" s="75">
        <v>0</v>
      </c>
      <c r="G10" s="75">
        <v>960000</v>
      </c>
      <c r="H10" s="76">
        <f aca="true" t="shared" si="0" ref="H10:H15">SUM(D10:G10)</f>
        <v>1540000</v>
      </c>
    </row>
    <row r="11" spans="1:8" ht="16.5" customHeight="1">
      <c r="A11" s="279"/>
      <c r="B11" s="77" t="s">
        <v>17</v>
      </c>
      <c r="C11" s="78">
        <v>7846790</v>
      </c>
      <c r="D11" s="78">
        <v>2060000</v>
      </c>
      <c r="E11" s="78"/>
      <c r="F11" s="78">
        <v>0</v>
      </c>
      <c r="G11" s="78"/>
      <c r="H11" s="79">
        <f t="shared" si="0"/>
        <v>2060000</v>
      </c>
    </row>
    <row r="12" spans="1:8" ht="17.25" customHeight="1">
      <c r="A12" s="279"/>
      <c r="B12" s="80" t="s">
        <v>20</v>
      </c>
      <c r="C12" s="78">
        <v>17000</v>
      </c>
      <c r="D12" s="78">
        <v>17000</v>
      </c>
      <c r="E12" s="78"/>
      <c r="F12" s="78"/>
      <c r="G12" s="78"/>
      <c r="H12" s="79">
        <f t="shared" si="0"/>
        <v>17000</v>
      </c>
    </row>
    <row r="13" spans="1:8" ht="25.5" customHeight="1">
      <c r="A13" s="279"/>
      <c r="B13" s="81" t="s">
        <v>94</v>
      </c>
      <c r="C13" s="78">
        <v>22000</v>
      </c>
      <c r="D13" s="78">
        <v>22000</v>
      </c>
      <c r="E13" s="78"/>
      <c r="F13" s="78"/>
      <c r="G13" s="78"/>
      <c r="H13" s="79">
        <f t="shared" si="0"/>
        <v>22000</v>
      </c>
    </row>
    <row r="14" spans="1:8" ht="17.25" customHeight="1">
      <c r="A14" s="279"/>
      <c r="B14" s="81" t="s">
        <v>21</v>
      </c>
      <c r="C14" s="78">
        <v>100000</v>
      </c>
      <c r="D14" s="78">
        <v>142000</v>
      </c>
      <c r="E14" s="78"/>
      <c r="F14" s="78"/>
      <c r="G14" s="78"/>
      <c r="H14" s="79">
        <f t="shared" si="0"/>
        <v>142000</v>
      </c>
    </row>
    <row r="15" spans="1:8" ht="51" customHeight="1" thickBot="1">
      <c r="A15" s="280"/>
      <c r="B15" s="82" t="s">
        <v>19</v>
      </c>
      <c r="C15" s="83">
        <v>1000000</v>
      </c>
      <c r="D15" s="83">
        <v>50000</v>
      </c>
      <c r="E15" s="83"/>
      <c r="F15" s="83">
        <v>0</v>
      </c>
      <c r="G15" s="83"/>
      <c r="H15" s="84">
        <f t="shared" si="0"/>
        <v>50000</v>
      </c>
    </row>
    <row r="16" spans="1:8" ht="18" customHeight="1" thickBot="1" thickTop="1">
      <c r="A16" s="85" t="s">
        <v>78</v>
      </c>
      <c r="B16" s="86" t="s">
        <v>95</v>
      </c>
      <c r="C16" s="87" t="s">
        <v>95</v>
      </c>
      <c r="D16" s="87">
        <f>SUM(D10:D15)</f>
        <v>2871000</v>
      </c>
      <c r="E16" s="87">
        <f>SUM(E11:E15)</f>
        <v>0</v>
      </c>
      <c r="F16" s="87">
        <f>SUM(F11:F15)</f>
        <v>0</v>
      </c>
      <c r="G16" s="87">
        <f>SUM(G10:G15)</f>
        <v>960000</v>
      </c>
      <c r="H16" s="88">
        <f>SUM(H10:H15)</f>
        <v>3831000</v>
      </c>
    </row>
    <row r="17" spans="1:8" ht="18" customHeight="1" thickTop="1">
      <c r="A17" s="281">
        <v>2011</v>
      </c>
      <c r="B17" s="74" t="s">
        <v>15</v>
      </c>
      <c r="C17" s="75">
        <v>6000000</v>
      </c>
      <c r="D17" s="89">
        <v>884000</v>
      </c>
      <c r="E17" s="89">
        <v>442000</v>
      </c>
      <c r="F17" s="89"/>
      <c r="G17" s="89">
        <f>1326000-E17</f>
        <v>884000</v>
      </c>
      <c r="H17" s="79">
        <f>SUM(D17:G17)</f>
        <v>2210000</v>
      </c>
    </row>
    <row r="18" spans="1:8" ht="18" customHeight="1">
      <c r="A18" s="282"/>
      <c r="B18" s="90" t="s">
        <v>96</v>
      </c>
      <c r="C18" s="78">
        <v>1000000</v>
      </c>
      <c r="D18" s="91">
        <v>280000</v>
      </c>
      <c r="E18" s="91">
        <v>140000</v>
      </c>
      <c r="F18" s="91"/>
      <c r="G18" s="91">
        <v>280000</v>
      </c>
      <c r="H18" s="79">
        <f>SUM(D18:G18)</f>
        <v>700000</v>
      </c>
    </row>
    <row r="19" spans="1:8" ht="50.25" customHeight="1">
      <c r="A19" s="282"/>
      <c r="B19" s="80" t="s">
        <v>19</v>
      </c>
      <c r="C19" s="92">
        <v>1000000</v>
      </c>
      <c r="D19" s="93">
        <v>100000</v>
      </c>
      <c r="E19" s="93"/>
      <c r="F19" s="93"/>
      <c r="G19" s="93"/>
      <c r="H19" s="79">
        <f>SUM(D19:G19)</f>
        <v>100000</v>
      </c>
    </row>
    <row r="20" spans="1:8" ht="15.75" customHeight="1">
      <c r="A20" s="282"/>
      <c r="B20" s="94" t="s">
        <v>97</v>
      </c>
      <c r="C20" s="95">
        <v>7500000</v>
      </c>
      <c r="D20" s="96">
        <v>800000</v>
      </c>
      <c r="E20" s="96">
        <v>240000</v>
      </c>
      <c r="F20" s="96"/>
      <c r="G20" s="96">
        <f>1200000-E20</f>
        <v>960000</v>
      </c>
      <c r="H20" s="79">
        <f>SUM(D20:G20)</f>
        <v>2000000</v>
      </c>
    </row>
    <row r="21" spans="1:8" ht="15.75" customHeight="1" thickBot="1">
      <c r="A21" s="283"/>
      <c r="B21" s="97" t="s">
        <v>98</v>
      </c>
      <c r="C21" s="83">
        <v>3000000</v>
      </c>
      <c r="D21" s="98">
        <v>24000</v>
      </c>
      <c r="E21" s="98">
        <v>36000</v>
      </c>
      <c r="F21" s="98"/>
      <c r="G21" s="98"/>
      <c r="H21" s="79">
        <f>SUM(D21:G21)</f>
        <v>60000</v>
      </c>
    </row>
    <row r="22" spans="1:8" ht="15.75" customHeight="1" thickBot="1" thickTop="1">
      <c r="A22" s="85" t="s">
        <v>78</v>
      </c>
      <c r="B22" s="99" t="s">
        <v>95</v>
      </c>
      <c r="C22" s="100" t="s">
        <v>95</v>
      </c>
      <c r="D22" s="100">
        <f>SUM(D17:D21)</f>
        <v>2088000</v>
      </c>
      <c r="E22" s="100">
        <f>SUM(E17:E21)</f>
        <v>858000</v>
      </c>
      <c r="F22" s="100">
        <f>SUM(F17:F21)</f>
        <v>0</v>
      </c>
      <c r="G22" s="100">
        <f>SUM(G17:G21)</f>
        <v>2124000</v>
      </c>
      <c r="H22" s="101">
        <f>SUM(H17:H21)</f>
        <v>5070000</v>
      </c>
    </row>
    <row r="23" spans="1:8" ht="15.75" customHeight="1" thickTop="1">
      <c r="A23" s="281">
        <v>2012</v>
      </c>
      <c r="B23" s="74" t="s">
        <v>15</v>
      </c>
      <c r="C23" s="75">
        <v>6000000</v>
      </c>
      <c r="D23" s="89">
        <v>884000</v>
      </c>
      <c r="E23" s="89">
        <v>442000</v>
      </c>
      <c r="F23" s="89"/>
      <c r="G23" s="89">
        <f>1326000-E23</f>
        <v>884000</v>
      </c>
      <c r="H23" s="79">
        <f>SUM(D23:G23)</f>
        <v>2210000</v>
      </c>
    </row>
    <row r="24" spans="1:8" ht="15.75" customHeight="1">
      <c r="A24" s="282"/>
      <c r="B24" s="94" t="s">
        <v>97</v>
      </c>
      <c r="C24" s="95">
        <v>7500000</v>
      </c>
      <c r="D24" s="96">
        <v>880000</v>
      </c>
      <c r="E24" s="96">
        <v>440000</v>
      </c>
      <c r="F24" s="96"/>
      <c r="G24" s="96">
        <f>1320000-E24</f>
        <v>880000</v>
      </c>
      <c r="H24" s="79">
        <f>SUM(D24:G24)</f>
        <v>2200000</v>
      </c>
    </row>
    <row r="25" spans="1:8" ht="17.25" customHeight="1">
      <c r="A25" s="282"/>
      <c r="B25" s="80" t="s">
        <v>99</v>
      </c>
      <c r="C25" s="92">
        <v>4000000</v>
      </c>
      <c r="D25" s="91">
        <v>376000</v>
      </c>
      <c r="E25" s="91">
        <v>112800</v>
      </c>
      <c r="F25" s="91"/>
      <c r="G25" s="91">
        <f>564000-E25</f>
        <v>451200</v>
      </c>
      <c r="H25" s="79">
        <f>SUM(D25:G25)</f>
        <v>940000</v>
      </c>
    </row>
    <row r="26" spans="1:8" ht="15.75" customHeight="1">
      <c r="A26" s="282"/>
      <c r="B26" s="80" t="s">
        <v>98</v>
      </c>
      <c r="C26" s="92">
        <v>3000000</v>
      </c>
      <c r="D26" s="91">
        <v>24000</v>
      </c>
      <c r="E26" s="91">
        <v>36000</v>
      </c>
      <c r="F26" s="91"/>
      <c r="G26" s="91"/>
      <c r="H26" s="79">
        <f>SUM(D26:G26)</f>
        <v>60000</v>
      </c>
    </row>
    <row r="27" spans="1:8" ht="53.25" customHeight="1" thickBot="1">
      <c r="A27" s="282"/>
      <c r="B27" s="80" t="s">
        <v>19</v>
      </c>
      <c r="C27" s="92">
        <v>1000000</v>
      </c>
      <c r="D27" s="102">
        <v>350000</v>
      </c>
      <c r="E27" s="102"/>
      <c r="F27" s="102"/>
      <c r="G27" s="102">
        <v>500000</v>
      </c>
      <c r="H27" s="79">
        <f>SUM(D27:G27)</f>
        <v>850000</v>
      </c>
    </row>
    <row r="28" spans="1:8" ht="15.75" customHeight="1" thickBot="1" thickTop="1">
      <c r="A28" s="85" t="s">
        <v>78</v>
      </c>
      <c r="B28" s="99" t="s">
        <v>95</v>
      </c>
      <c r="C28" s="100" t="s">
        <v>95</v>
      </c>
      <c r="D28" s="100">
        <f>SUM(D23:D27)</f>
        <v>2514000</v>
      </c>
      <c r="E28" s="100">
        <f>SUM(E23:E27)</f>
        <v>1030800</v>
      </c>
      <c r="F28" s="100">
        <f>SUM(F23:F27)</f>
        <v>0</v>
      </c>
      <c r="G28" s="100">
        <f>SUM(G23:G27)</f>
        <v>2715200</v>
      </c>
      <c r="H28" s="101">
        <f>SUM(H23:H27)</f>
        <v>6260000</v>
      </c>
    </row>
    <row r="29" spans="1:8" ht="15" customHeight="1" thickBot="1" thickTop="1">
      <c r="A29" s="103"/>
      <c r="B29" s="103"/>
      <c r="C29" s="104"/>
      <c r="D29" s="104"/>
      <c r="E29" s="104"/>
      <c r="F29" s="104"/>
      <c r="G29" s="104"/>
      <c r="H29" s="104"/>
    </row>
    <row r="30" spans="1:8" ht="13.5" customHeight="1" thickBot="1" thickTop="1">
      <c r="A30" s="268" t="s">
        <v>100</v>
      </c>
      <c r="B30" s="269"/>
      <c r="C30" s="269"/>
      <c r="D30" s="269"/>
      <c r="E30" s="269"/>
      <c r="F30" s="269"/>
      <c r="G30" s="269"/>
      <c r="H30" s="270"/>
    </row>
    <row r="31" spans="1:8" ht="15.75" customHeight="1" thickTop="1">
      <c r="A31" s="271">
        <v>2010</v>
      </c>
      <c r="B31" s="105" t="s">
        <v>101</v>
      </c>
      <c r="C31" s="106">
        <v>857660</v>
      </c>
      <c r="D31" s="106">
        <v>378000</v>
      </c>
      <c r="E31" s="106">
        <v>180000</v>
      </c>
      <c r="F31" s="106"/>
      <c r="G31" s="106">
        <v>0</v>
      </c>
      <c r="H31" s="107">
        <f>SUM(D31:G31)</f>
        <v>558000</v>
      </c>
    </row>
    <row r="32" spans="1:8" ht="15" customHeight="1" thickBot="1">
      <c r="A32" s="272"/>
      <c r="B32" s="109" t="s">
        <v>102</v>
      </c>
      <c r="C32" s="110">
        <v>500204</v>
      </c>
      <c r="D32" s="110">
        <v>250204</v>
      </c>
      <c r="E32" s="110">
        <v>250000</v>
      </c>
      <c r="F32" s="110"/>
      <c r="G32" s="110"/>
      <c r="H32" s="111">
        <f>SUM(D32:G32)</f>
        <v>500204</v>
      </c>
    </row>
    <row r="33" spans="1:8" ht="16.5" customHeight="1" thickBot="1" thickTop="1">
      <c r="A33" s="85" t="s">
        <v>78</v>
      </c>
      <c r="B33" s="112" t="s">
        <v>95</v>
      </c>
      <c r="C33" s="100" t="s">
        <v>95</v>
      </c>
      <c r="D33" s="100">
        <f>SUM(D30:D32)</f>
        <v>628204</v>
      </c>
      <c r="E33" s="100">
        <f>SUM(E30:E32)</f>
        <v>430000</v>
      </c>
      <c r="F33" s="100">
        <f>SUM(F30:F32)</f>
        <v>0</v>
      </c>
      <c r="G33" s="100">
        <f>SUM(G30:G32)</f>
        <v>0</v>
      </c>
      <c r="H33" s="101">
        <f>SUM(H30:H32)</f>
        <v>1058204</v>
      </c>
    </row>
    <row r="34" spans="1:8" ht="18.75" customHeight="1" thickBot="1" thickTop="1">
      <c r="A34" s="113">
        <v>2011</v>
      </c>
      <c r="B34" s="114" t="s">
        <v>103</v>
      </c>
      <c r="C34" s="89">
        <v>800000</v>
      </c>
      <c r="D34" s="89">
        <v>520000</v>
      </c>
      <c r="E34" s="89">
        <v>120000</v>
      </c>
      <c r="F34" s="89"/>
      <c r="G34" s="89"/>
      <c r="H34" s="107">
        <f>SUM(D34:G34)</f>
        <v>640000</v>
      </c>
    </row>
    <row r="35" spans="1:8" ht="17.25" customHeight="1" thickBot="1" thickTop="1">
      <c r="A35" s="85" t="s">
        <v>78</v>
      </c>
      <c r="B35" s="112" t="s">
        <v>95</v>
      </c>
      <c r="C35" s="100" t="s">
        <v>95</v>
      </c>
      <c r="D35" s="100">
        <f>SUM(D34:D34)</f>
        <v>520000</v>
      </c>
      <c r="E35" s="100">
        <f>SUM(E34:E34)</f>
        <v>120000</v>
      </c>
      <c r="F35" s="100">
        <f>SUM(F34:F34)</f>
        <v>0</v>
      </c>
      <c r="G35" s="100">
        <f>SUM(G34:G34)</f>
        <v>0</v>
      </c>
      <c r="H35" s="101">
        <f>SUM(H34:H34)</f>
        <v>640000</v>
      </c>
    </row>
    <row r="36" spans="1:8" ht="13.5" customHeight="1" thickBot="1" thickTop="1">
      <c r="A36" s="103"/>
      <c r="B36" s="115"/>
      <c r="C36" s="104"/>
      <c r="D36" s="104"/>
      <c r="E36" s="104"/>
      <c r="F36" s="104"/>
      <c r="G36" s="104"/>
      <c r="H36" s="104"/>
    </row>
    <row r="37" spans="1:8" ht="18.75" customHeight="1" thickBot="1" thickTop="1">
      <c r="A37" s="268" t="s">
        <v>104</v>
      </c>
      <c r="B37" s="269"/>
      <c r="C37" s="269"/>
      <c r="D37" s="269"/>
      <c r="E37" s="269"/>
      <c r="F37" s="269"/>
      <c r="G37" s="269"/>
      <c r="H37" s="270"/>
    </row>
    <row r="38" spans="1:8" ht="54" customHeight="1" thickTop="1">
      <c r="A38" s="317">
        <v>2010</v>
      </c>
      <c r="B38" s="143" t="s">
        <v>59</v>
      </c>
      <c r="C38" s="89">
        <v>65270</v>
      </c>
      <c r="D38" s="89">
        <v>65270</v>
      </c>
      <c r="E38" s="117"/>
      <c r="F38" s="117"/>
      <c r="G38" s="117"/>
      <c r="H38" s="118">
        <f>SUM(D38:G38)</f>
        <v>65270</v>
      </c>
    </row>
    <row r="39" spans="1:8" ht="30.75" customHeight="1">
      <c r="A39" s="272"/>
      <c r="B39" s="142" t="s">
        <v>60</v>
      </c>
      <c r="C39" s="129">
        <v>370000</v>
      </c>
      <c r="D39" s="129">
        <v>370000</v>
      </c>
      <c r="E39" s="141"/>
      <c r="F39" s="141"/>
      <c r="G39" s="141"/>
      <c r="H39" s="120">
        <f>SUM(D39:G39)</f>
        <v>370000</v>
      </c>
    </row>
    <row r="40" spans="1:8" ht="15" customHeight="1">
      <c r="A40" s="272"/>
      <c r="B40" s="81" t="s">
        <v>30</v>
      </c>
      <c r="C40" s="91">
        <v>120400</v>
      </c>
      <c r="D40" s="91">
        <v>120400</v>
      </c>
      <c r="E40" s="119"/>
      <c r="F40" s="119"/>
      <c r="G40" s="119"/>
      <c r="H40" s="120">
        <f>SUM(D40:G40)</f>
        <v>120400</v>
      </c>
    </row>
    <row r="41" spans="1:8" ht="26.25" customHeight="1">
      <c r="A41" s="272"/>
      <c r="B41" s="80" t="s">
        <v>45</v>
      </c>
      <c r="C41" s="91">
        <v>5000</v>
      </c>
      <c r="D41" s="91">
        <v>5000</v>
      </c>
      <c r="E41" s="119"/>
      <c r="F41" s="119"/>
      <c r="G41" s="119"/>
      <c r="H41" s="120">
        <f>SUM(D41:G41)</f>
        <v>5000</v>
      </c>
    </row>
    <row r="42" spans="1:8" ht="42.75" customHeight="1" thickBot="1">
      <c r="A42" s="318"/>
      <c r="B42" s="122" t="s">
        <v>35</v>
      </c>
      <c r="C42" s="123">
        <v>1000000</v>
      </c>
      <c r="D42" s="123">
        <v>311574</v>
      </c>
      <c r="E42" s="123">
        <v>273350</v>
      </c>
      <c r="F42" s="123"/>
      <c r="G42" s="123"/>
      <c r="H42" s="124">
        <f>SUM(D42:G42)</f>
        <v>584924</v>
      </c>
    </row>
    <row r="43" spans="1:8" ht="18" customHeight="1" thickBot="1" thickTop="1">
      <c r="A43" s="85" t="s">
        <v>78</v>
      </c>
      <c r="B43" s="112" t="s">
        <v>95</v>
      </c>
      <c r="C43" s="100" t="s">
        <v>95</v>
      </c>
      <c r="D43" s="100">
        <f>SUM(D37:D42)</f>
        <v>872244</v>
      </c>
      <c r="E43" s="100">
        <f>SUM(E37:E42)</f>
        <v>273350</v>
      </c>
      <c r="F43" s="100">
        <f>SUM(F37:F42)</f>
        <v>0</v>
      </c>
      <c r="G43" s="100">
        <f>SUM(G37:G42)</f>
        <v>0</v>
      </c>
      <c r="H43" s="101">
        <f>SUM(H38:H42)</f>
        <v>1145594</v>
      </c>
    </row>
    <row r="44" spans="1:8" ht="45" customHeight="1" thickBot="1" thickTop="1">
      <c r="A44" s="121">
        <v>2011</v>
      </c>
      <c r="B44" s="122" t="s">
        <v>35</v>
      </c>
      <c r="C44" s="123">
        <v>1000000</v>
      </c>
      <c r="D44" s="123">
        <v>415076</v>
      </c>
      <c r="E44" s="123">
        <v>0</v>
      </c>
      <c r="F44" s="123"/>
      <c r="G44" s="123"/>
      <c r="H44" s="124">
        <f>SUM(D44:G44)</f>
        <v>415076</v>
      </c>
    </row>
    <row r="45" spans="1:8" ht="18" customHeight="1" thickBot="1" thickTop="1">
      <c r="A45" s="85" t="s">
        <v>78</v>
      </c>
      <c r="B45" s="112" t="s">
        <v>95</v>
      </c>
      <c r="C45" s="100" t="s">
        <v>95</v>
      </c>
      <c r="D45" s="100">
        <f>SUM(D44:D44)</f>
        <v>415076</v>
      </c>
      <c r="E45" s="100">
        <f>SUM(E44:E44)</f>
        <v>0</v>
      </c>
      <c r="F45" s="100">
        <f>SUM(F44:F44)</f>
        <v>0</v>
      </c>
      <c r="G45" s="100">
        <f>SUM(G44:G44)</f>
        <v>0</v>
      </c>
      <c r="H45" s="101">
        <f>SUM(H44:H44)</f>
        <v>415076</v>
      </c>
    </row>
    <row r="46" spans="1:8" ht="44.25" customHeight="1" thickBot="1" thickTop="1">
      <c r="A46" s="113">
        <v>2012</v>
      </c>
      <c r="B46" s="122" t="s">
        <v>105</v>
      </c>
      <c r="C46" s="123">
        <v>1000000</v>
      </c>
      <c r="D46" s="123">
        <v>300000</v>
      </c>
      <c r="E46" s="123"/>
      <c r="F46" s="123"/>
      <c r="G46" s="123"/>
      <c r="H46" s="124">
        <f>SUM(D46:G46)</f>
        <v>300000</v>
      </c>
    </row>
    <row r="47" spans="1:8" ht="17.25" customHeight="1" thickBot="1" thickTop="1">
      <c r="A47" s="85" t="s">
        <v>78</v>
      </c>
      <c r="B47" s="112" t="s">
        <v>95</v>
      </c>
      <c r="C47" s="100" t="s">
        <v>95</v>
      </c>
      <c r="D47" s="100">
        <f>SUM(D46:D46)</f>
        <v>300000</v>
      </c>
      <c r="E47" s="100">
        <f>SUM(E46:E46)</f>
        <v>0</v>
      </c>
      <c r="F47" s="100">
        <f>SUM(F46:F46)</f>
        <v>0</v>
      </c>
      <c r="G47" s="100">
        <f>SUM(G46:G46)</f>
        <v>0</v>
      </c>
      <c r="H47" s="101">
        <f>SUM(H46:H46)</f>
        <v>300000</v>
      </c>
    </row>
    <row r="48" spans="1:8" ht="16.5" customHeight="1" thickBot="1" thickTop="1">
      <c r="A48" s="103"/>
      <c r="B48" s="115"/>
      <c r="C48" s="104"/>
      <c r="D48" s="104"/>
      <c r="E48" s="104"/>
      <c r="F48" s="104"/>
      <c r="G48" s="104"/>
      <c r="H48" s="104"/>
    </row>
    <row r="49" spans="1:8" ht="15" customHeight="1" thickBot="1" thickTop="1">
      <c r="A49" s="268" t="s">
        <v>106</v>
      </c>
      <c r="B49" s="269"/>
      <c r="C49" s="269"/>
      <c r="D49" s="269"/>
      <c r="E49" s="269"/>
      <c r="F49" s="269"/>
      <c r="G49" s="269"/>
      <c r="H49" s="270"/>
    </row>
    <row r="50" spans="1:8" ht="24.75" customHeight="1" thickTop="1">
      <c r="A50" s="317">
        <v>2010</v>
      </c>
      <c r="B50" s="116" t="s">
        <v>26</v>
      </c>
      <c r="C50" s="75">
        <v>300000</v>
      </c>
      <c r="D50" s="75">
        <v>300000</v>
      </c>
      <c r="E50" s="75"/>
      <c r="F50" s="75">
        <v>0</v>
      </c>
      <c r="G50" s="75">
        <v>0</v>
      </c>
      <c r="H50" s="76">
        <f aca="true" t="shared" si="1" ref="H50:H58">SUM(D50:G50)</f>
        <v>300000</v>
      </c>
    </row>
    <row r="51" spans="1:8" ht="26.25" customHeight="1" thickBot="1">
      <c r="A51" s="318"/>
      <c r="B51" s="130" t="s">
        <v>62</v>
      </c>
      <c r="C51" s="83">
        <v>500000</v>
      </c>
      <c r="D51" s="83">
        <v>121904</v>
      </c>
      <c r="E51" s="83"/>
      <c r="F51" s="83"/>
      <c r="G51" s="83"/>
      <c r="H51" s="145">
        <f t="shared" si="1"/>
        <v>121904</v>
      </c>
    </row>
    <row r="52" spans="1:8" ht="26.25" customHeight="1" thickTop="1">
      <c r="A52" s="272" t="s">
        <v>108</v>
      </c>
      <c r="B52" s="144" t="s">
        <v>63</v>
      </c>
      <c r="C52" s="126">
        <v>40000</v>
      </c>
      <c r="D52" s="126">
        <v>12000</v>
      </c>
      <c r="E52" s="126"/>
      <c r="F52" s="126"/>
      <c r="G52" s="126"/>
      <c r="H52" s="127">
        <f t="shared" si="1"/>
        <v>12000</v>
      </c>
    </row>
    <row r="53" spans="1:8" ht="15.75" customHeight="1">
      <c r="A53" s="272"/>
      <c r="B53" s="114" t="s">
        <v>34</v>
      </c>
      <c r="C53" s="91">
        <v>185000</v>
      </c>
      <c r="D53" s="91">
        <v>149730</v>
      </c>
      <c r="E53" s="91"/>
      <c r="F53" s="91">
        <v>0</v>
      </c>
      <c r="G53" s="91">
        <v>0</v>
      </c>
      <c r="H53" s="120">
        <f t="shared" si="1"/>
        <v>149730</v>
      </c>
    </row>
    <row r="54" spans="1:8" ht="15.75" customHeight="1">
      <c r="A54" s="272"/>
      <c r="B54" s="128" t="s">
        <v>73</v>
      </c>
      <c r="C54" s="53">
        <v>108000</v>
      </c>
      <c r="D54" s="129">
        <v>35000</v>
      </c>
      <c r="E54" s="129"/>
      <c r="F54" s="129"/>
      <c r="G54" s="129"/>
      <c r="H54" s="127">
        <f t="shared" si="1"/>
        <v>35000</v>
      </c>
    </row>
    <row r="55" spans="1:8" ht="15.75" customHeight="1" thickBot="1">
      <c r="A55" s="318"/>
      <c r="B55" s="130" t="s">
        <v>74</v>
      </c>
      <c r="C55" s="131">
        <v>10000</v>
      </c>
      <c r="D55" s="132">
        <v>4924</v>
      </c>
      <c r="E55" s="132"/>
      <c r="F55" s="132"/>
      <c r="G55" s="132"/>
      <c r="H55" s="133">
        <f t="shared" si="1"/>
        <v>4924</v>
      </c>
    </row>
    <row r="56" spans="1:8" ht="25.5" customHeight="1" thickTop="1">
      <c r="A56" s="317">
        <v>2010</v>
      </c>
      <c r="B56" s="134" t="s">
        <v>75</v>
      </c>
      <c r="C56" s="135">
        <v>80000</v>
      </c>
      <c r="D56" s="136">
        <v>80000</v>
      </c>
      <c r="E56" s="136"/>
      <c r="F56" s="136"/>
      <c r="G56" s="136"/>
      <c r="H56" s="118">
        <f t="shared" si="1"/>
        <v>80000</v>
      </c>
    </row>
    <row r="57" spans="1:8" ht="15.75" customHeight="1">
      <c r="A57" s="272"/>
      <c r="B57" s="125" t="s">
        <v>76</v>
      </c>
      <c r="C57" s="23">
        <v>15000</v>
      </c>
      <c r="D57" s="91">
        <v>15000</v>
      </c>
      <c r="E57" s="91"/>
      <c r="F57" s="91"/>
      <c r="G57" s="91"/>
      <c r="H57" s="120">
        <f t="shared" si="1"/>
        <v>15000</v>
      </c>
    </row>
    <row r="58" spans="1:8" ht="58.5" customHeight="1" thickBot="1">
      <c r="A58" s="318"/>
      <c r="B58" s="137" t="s">
        <v>66</v>
      </c>
      <c r="C58" s="138">
        <v>1350000</v>
      </c>
      <c r="D58" s="138">
        <v>684000</v>
      </c>
      <c r="E58" s="138">
        <v>666000</v>
      </c>
      <c r="F58" s="138">
        <v>0</v>
      </c>
      <c r="G58" s="138">
        <v>0</v>
      </c>
      <c r="H58" s="133">
        <f t="shared" si="1"/>
        <v>1350000</v>
      </c>
    </row>
    <row r="59" spans="1:8" ht="15.75" customHeight="1" thickBot="1" thickTop="1">
      <c r="A59" s="85" t="s">
        <v>78</v>
      </c>
      <c r="B59" s="112" t="s">
        <v>95</v>
      </c>
      <c r="C59" s="100" t="s">
        <v>95</v>
      </c>
      <c r="D59" s="100">
        <f>SUM(D50:D58)</f>
        <v>1402558</v>
      </c>
      <c r="E59" s="100">
        <f>SUM(E50:E58)</f>
        <v>666000</v>
      </c>
      <c r="F59" s="100">
        <f>SUM(F50:F58)</f>
        <v>0</v>
      </c>
      <c r="G59" s="100">
        <f>SUM(G50:G58)</f>
        <v>0</v>
      </c>
      <c r="H59" s="101">
        <f>SUM(H50:H58)</f>
        <v>2068558</v>
      </c>
    </row>
    <row r="60" spans="1:8" ht="19.5" customHeight="1" thickBot="1" thickTop="1">
      <c r="A60" s="108">
        <v>2012</v>
      </c>
      <c r="B60" s="105" t="s">
        <v>107</v>
      </c>
      <c r="C60" s="91">
        <v>300000</v>
      </c>
      <c r="D60" s="91">
        <v>100000</v>
      </c>
      <c r="E60" s="91">
        <v>200000</v>
      </c>
      <c r="F60" s="91"/>
      <c r="G60" s="91"/>
      <c r="H60" s="127">
        <f>SUM(D60:G60)</f>
        <v>300000</v>
      </c>
    </row>
    <row r="61" spans="1:8" ht="17.25" customHeight="1" thickBot="1" thickTop="1">
      <c r="A61" s="85" t="s">
        <v>78</v>
      </c>
      <c r="B61" s="112" t="s">
        <v>95</v>
      </c>
      <c r="C61" s="100" t="s">
        <v>95</v>
      </c>
      <c r="D61" s="100">
        <f>SUM(D60:D60)</f>
        <v>100000</v>
      </c>
      <c r="E61" s="100">
        <f>SUM(E60:E60)</f>
        <v>200000</v>
      </c>
      <c r="F61" s="100">
        <f>SUM(F60:F60)</f>
        <v>0</v>
      </c>
      <c r="G61" s="100">
        <f>SUM(G60:G60)</f>
        <v>0</v>
      </c>
      <c r="H61" s="101">
        <f>SUM(H60:H60)</f>
        <v>300000</v>
      </c>
    </row>
    <row r="62" spans="2:8" ht="30" customHeight="1" thickTop="1">
      <c r="B62" s="139"/>
      <c r="C62" s="140"/>
      <c r="D62" s="140"/>
      <c r="E62" s="140"/>
      <c r="F62" s="140"/>
      <c r="G62" s="140"/>
      <c r="H62" s="140"/>
    </row>
    <row r="63" spans="2:8" ht="12.75">
      <c r="B63" s="139"/>
      <c r="C63" s="140"/>
      <c r="D63" s="140"/>
      <c r="E63" s="140"/>
      <c r="F63" s="140"/>
      <c r="G63" s="140"/>
      <c r="H63" s="140"/>
    </row>
    <row r="64" spans="2:8" ht="12.75">
      <c r="B64" s="139"/>
      <c r="C64" s="140"/>
      <c r="D64" s="140"/>
      <c r="E64" s="140"/>
      <c r="F64" s="140"/>
      <c r="G64" s="140"/>
      <c r="H64" s="140"/>
    </row>
    <row r="65" spans="2:8" ht="12.75">
      <c r="B65" s="139"/>
      <c r="C65" s="140"/>
      <c r="D65" s="140"/>
      <c r="E65" s="140"/>
      <c r="F65" s="140"/>
      <c r="G65" s="140"/>
      <c r="H65" s="140"/>
    </row>
    <row r="66" spans="2:8" ht="12.75">
      <c r="B66" s="139"/>
      <c r="C66" s="140"/>
      <c r="D66" s="140"/>
      <c r="E66" s="140"/>
      <c r="F66" s="140"/>
      <c r="G66" s="140"/>
      <c r="H66" s="140"/>
    </row>
    <row r="67" spans="2:8" ht="12.75">
      <c r="B67" s="139"/>
      <c r="C67" s="140"/>
      <c r="D67" s="140"/>
      <c r="E67" s="140"/>
      <c r="F67" s="140"/>
      <c r="G67" s="140"/>
      <c r="H67" s="140"/>
    </row>
    <row r="68" spans="2:8" ht="12.75">
      <c r="B68" s="139"/>
      <c r="C68" s="140"/>
      <c r="D68" s="140"/>
      <c r="E68" s="140"/>
      <c r="F68" s="140"/>
      <c r="G68" s="140"/>
      <c r="H68" s="140"/>
    </row>
    <row r="69" spans="2:8" ht="12.75">
      <c r="B69" s="139"/>
      <c r="C69" s="140"/>
      <c r="D69" s="140"/>
      <c r="E69" s="140"/>
      <c r="F69" s="140"/>
      <c r="G69" s="140"/>
      <c r="H69" s="140"/>
    </row>
    <row r="70" spans="2:8" ht="12.75">
      <c r="B70" s="139"/>
      <c r="C70" s="140"/>
      <c r="D70" s="140"/>
      <c r="E70" s="140"/>
      <c r="F70" s="140"/>
      <c r="G70" s="140"/>
      <c r="H70" s="140"/>
    </row>
    <row r="71" spans="2:8" ht="12.75">
      <c r="B71" s="139"/>
      <c r="C71" s="140"/>
      <c r="D71" s="140"/>
      <c r="E71" s="140"/>
      <c r="F71" s="140"/>
      <c r="G71" s="140"/>
      <c r="H71" s="140"/>
    </row>
    <row r="72" spans="2:8" ht="12.75">
      <c r="B72" s="139"/>
      <c r="C72" s="140"/>
      <c r="D72" s="140"/>
      <c r="E72" s="140"/>
      <c r="F72" s="140"/>
      <c r="G72" s="140"/>
      <c r="H72" s="140"/>
    </row>
    <row r="73" spans="2:8" ht="12.75">
      <c r="B73" s="139"/>
      <c r="C73" s="140"/>
      <c r="D73" s="140"/>
      <c r="E73" s="140"/>
      <c r="F73" s="140"/>
      <c r="G73" s="140"/>
      <c r="H73" s="140"/>
    </row>
    <row r="74" spans="2:8" ht="12.75">
      <c r="B74" s="139"/>
      <c r="C74" s="140"/>
      <c r="D74" s="140"/>
      <c r="E74" s="140"/>
      <c r="F74" s="140"/>
      <c r="G74" s="140"/>
      <c r="H74" s="140"/>
    </row>
    <row r="75" spans="2:8" ht="12.75">
      <c r="B75" s="139"/>
      <c r="C75" s="140"/>
      <c r="D75" s="140"/>
      <c r="E75" s="140"/>
      <c r="F75" s="140"/>
      <c r="G75" s="140"/>
      <c r="H75" s="140"/>
    </row>
    <row r="76" spans="2:8" ht="12.75">
      <c r="B76" s="139"/>
      <c r="C76" s="140"/>
      <c r="D76" s="140"/>
      <c r="E76" s="140"/>
      <c r="F76" s="140"/>
      <c r="G76" s="140"/>
      <c r="H76" s="140"/>
    </row>
    <row r="77" spans="2:8" ht="12.75">
      <c r="B77" s="139"/>
      <c r="C77" s="140"/>
      <c r="D77" s="140"/>
      <c r="E77" s="140"/>
      <c r="F77" s="140"/>
      <c r="G77" s="140"/>
      <c r="H77" s="140"/>
    </row>
    <row r="78" spans="2:8" ht="12.75">
      <c r="B78" s="139"/>
      <c r="C78" s="140"/>
      <c r="D78" s="140"/>
      <c r="E78" s="140"/>
      <c r="F78" s="140"/>
      <c r="G78" s="140"/>
      <c r="H78" s="140"/>
    </row>
    <row r="79" spans="2:8" ht="12.75">
      <c r="B79" s="139"/>
      <c r="C79" s="140"/>
      <c r="D79" s="140"/>
      <c r="E79" s="140"/>
      <c r="F79" s="140"/>
      <c r="G79" s="140"/>
      <c r="H79" s="140"/>
    </row>
    <row r="80" spans="2:8" ht="12.75">
      <c r="B80" s="139"/>
      <c r="C80" s="140"/>
      <c r="D80" s="140"/>
      <c r="E80" s="140"/>
      <c r="F80" s="140"/>
      <c r="G80" s="140"/>
      <c r="H80" s="140"/>
    </row>
    <row r="81" spans="2:8" ht="12.75">
      <c r="B81" s="139"/>
      <c r="C81" s="140"/>
      <c r="D81" s="140"/>
      <c r="E81" s="140"/>
      <c r="F81" s="140"/>
      <c r="G81" s="140"/>
      <c r="H81" s="140"/>
    </row>
    <row r="82" spans="2:8" ht="12.75">
      <c r="B82" s="139"/>
      <c r="C82" s="140"/>
      <c r="D82" s="140"/>
      <c r="E82" s="140"/>
      <c r="F82" s="140"/>
      <c r="G82" s="140"/>
      <c r="H82" s="140"/>
    </row>
    <row r="83" spans="2:8" ht="12.75">
      <c r="B83" s="139"/>
      <c r="C83" s="140"/>
      <c r="D83" s="140"/>
      <c r="E83" s="140"/>
      <c r="F83" s="140"/>
      <c r="G83" s="140"/>
      <c r="H83" s="140"/>
    </row>
    <row r="84" spans="2:8" ht="12.75">
      <c r="B84" s="139"/>
      <c r="C84" s="140"/>
      <c r="D84" s="140"/>
      <c r="E84" s="140"/>
      <c r="F84" s="140"/>
      <c r="G84" s="140"/>
      <c r="H84" s="140"/>
    </row>
    <row r="85" spans="2:8" ht="12.75">
      <c r="B85" s="139"/>
      <c r="C85" s="140"/>
      <c r="D85" s="140"/>
      <c r="E85" s="140"/>
      <c r="F85" s="140"/>
      <c r="G85" s="140"/>
      <c r="H85" s="140"/>
    </row>
    <row r="86" spans="2:8" ht="12.75">
      <c r="B86" s="139"/>
      <c r="C86" s="140"/>
      <c r="D86" s="140"/>
      <c r="E86" s="140"/>
      <c r="F86" s="140"/>
      <c r="G86" s="140"/>
      <c r="H86" s="140"/>
    </row>
    <row r="87" spans="2:8" ht="12.75">
      <c r="B87" s="139"/>
      <c r="C87" s="140"/>
      <c r="D87" s="140"/>
      <c r="E87" s="140"/>
      <c r="F87" s="140"/>
      <c r="G87" s="140"/>
      <c r="H87" s="140"/>
    </row>
    <row r="88" spans="2:8" ht="12.75">
      <c r="B88" s="139"/>
      <c r="C88" s="140"/>
      <c r="D88" s="140"/>
      <c r="E88" s="140"/>
      <c r="F88" s="140"/>
      <c r="G88" s="140"/>
      <c r="H88" s="140"/>
    </row>
    <row r="89" spans="2:8" ht="12.75">
      <c r="B89" s="139"/>
      <c r="C89" s="140"/>
      <c r="D89" s="140"/>
      <c r="E89" s="140"/>
      <c r="F89" s="140"/>
      <c r="G89" s="140"/>
      <c r="H89" s="140"/>
    </row>
    <row r="90" spans="2:8" ht="12.75">
      <c r="B90" s="139"/>
      <c r="C90" s="140"/>
      <c r="D90" s="140"/>
      <c r="E90" s="140"/>
      <c r="F90" s="140"/>
      <c r="G90" s="140"/>
      <c r="H90" s="140"/>
    </row>
    <row r="91" spans="2:8" ht="12.75">
      <c r="B91" s="139"/>
      <c r="C91" s="140"/>
      <c r="D91" s="140"/>
      <c r="E91" s="140"/>
      <c r="F91" s="140"/>
      <c r="G91" s="140"/>
      <c r="H91" s="140"/>
    </row>
    <row r="92" spans="2:8" ht="12.75">
      <c r="B92" s="139"/>
      <c r="C92" s="140"/>
      <c r="D92" s="140"/>
      <c r="E92" s="140"/>
      <c r="F92" s="140"/>
      <c r="G92" s="140"/>
      <c r="H92" s="140"/>
    </row>
    <row r="93" spans="2:8" ht="12.75">
      <c r="B93" s="139"/>
      <c r="C93" s="140"/>
      <c r="D93" s="140"/>
      <c r="E93" s="140"/>
      <c r="F93" s="140"/>
      <c r="G93" s="140"/>
      <c r="H93" s="140"/>
    </row>
    <row r="94" spans="2:8" ht="12.75">
      <c r="B94" s="139"/>
      <c r="C94" s="140"/>
      <c r="D94" s="140"/>
      <c r="E94" s="140"/>
      <c r="F94" s="140"/>
      <c r="G94" s="140"/>
      <c r="H94" s="140"/>
    </row>
    <row r="95" spans="2:8" ht="12.75">
      <c r="B95" s="139"/>
      <c r="C95" s="140"/>
      <c r="D95" s="140"/>
      <c r="E95" s="140"/>
      <c r="F95" s="140"/>
      <c r="G95" s="140"/>
      <c r="H95" s="140"/>
    </row>
    <row r="96" spans="2:8" ht="12.75">
      <c r="B96" s="139"/>
      <c r="C96" s="140"/>
      <c r="D96" s="140"/>
      <c r="E96" s="140"/>
      <c r="F96" s="140"/>
      <c r="G96" s="140"/>
      <c r="H96" s="140"/>
    </row>
    <row r="97" spans="2:8" ht="12.75">
      <c r="B97" s="139"/>
      <c r="C97" s="140"/>
      <c r="D97" s="140"/>
      <c r="E97" s="140"/>
      <c r="F97" s="140"/>
      <c r="G97" s="140"/>
      <c r="H97" s="140"/>
    </row>
    <row r="98" spans="2:8" ht="12.75">
      <c r="B98" s="139"/>
      <c r="C98" s="140"/>
      <c r="D98" s="140"/>
      <c r="E98" s="140"/>
      <c r="F98" s="140"/>
      <c r="G98" s="140"/>
      <c r="H98" s="140"/>
    </row>
    <row r="99" spans="2:8" ht="12.75">
      <c r="B99" s="139"/>
      <c r="C99" s="140"/>
      <c r="D99" s="140"/>
      <c r="E99" s="140"/>
      <c r="F99" s="140"/>
      <c r="G99" s="140"/>
      <c r="H99" s="140"/>
    </row>
    <row r="100" spans="2:8" ht="12.75">
      <c r="B100" s="139"/>
      <c r="C100" s="140"/>
      <c r="D100" s="140"/>
      <c r="E100" s="140"/>
      <c r="F100" s="140"/>
      <c r="G100" s="140"/>
      <c r="H100" s="140"/>
    </row>
    <row r="101" spans="2:8" ht="12.75">
      <c r="B101" s="139"/>
      <c r="C101" s="140"/>
      <c r="D101" s="140"/>
      <c r="E101" s="140"/>
      <c r="F101" s="140"/>
      <c r="G101" s="140"/>
      <c r="H101" s="140"/>
    </row>
    <row r="102" spans="2:8" ht="12.75">
      <c r="B102" s="139"/>
      <c r="C102" s="140"/>
      <c r="D102" s="140"/>
      <c r="E102" s="140"/>
      <c r="F102" s="140"/>
      <c r="G102" s="140"/>
      <c r="H102" s="140"/>
    </row>
    <row r="103" spans="2:8" ht="12.75">
      <c r="B103" s="139"/>
      <c r="C103" s="140"/>
      <c r="D103" s="140"/>
      <c r="E103" s="140"/>
      <c r="F103" s="140"/>
      <c r="G103" s="140"/>
      <c r="H103" s="140"/>
    </row>
    <row r="104" spans="2:8" ht="12.75">
      <c r="B104" s="139"/>
      <c r="C104" s="140"/>
      <c r="D104" s="140"/>
      <c r="E104" s="140"/>
      <c r="F104" s="140"/>
      <c r="G104" s="140"/>
      <c r="H104" s="140"/>
    </row>
    <row r="105" spans="2:8" ht="12.75">
      <c r="B105" s="139"/>
      <c r="C105" s="140"/>
      <c r="D105" s="140"/>
      <c r="E105" s="140"/>
      <c r="F105" s="140"/>
      <c r="G105" s="140"/>
      <c r="H105" s="140"/>
    </row>
    <row r="106" spans="2:8" ht="12.75">
      <c r="B106" s="139"/>
      <c r="C106" s="140"/>
      <c r="D106" s="140"/>
      <c r="E106" s="140"/>
      <c r="F106" s="140"/>
      <c r="G106" s="140"/>
      <c r="H106" s="140"/>
    </row>
    <row r="107" spans="2:8" ht="12.75">
      <c r="B107" s="139"/>
      <c r="C107" s="140"/>
      <c r="D107" s="140"/>
      <c r="E107" s="140"/>
      <c r="F107" s="140"/>
      <c r="G107" s="140"/>
      <c r="H107" s="140"/>
    </row>
    <row r="108" spans="2:8" ht="12.75">
      <c r="B108" s="139"/>
      <c r="C108" s="140"/>
      <c r="D108" s="140"/>
      <c r="E108" s="140"/>
      <c r="F108" s="140"/>
      <c r="G108" s="140"/>
      <c r="H108" s="140"/>
    </row>
    <row r="109" spans="2:8" ht="12.75">
      <c r="B109" s="139"/>
      <c r="C109" s="140"/>
      <c r="D109" s="140"/>
      <c r="E109" s="140"/>
      <c r="F109" s="140"/>
      <c r="G109" s="140"/>
      <c r="H109" s="140"/>
    </row>
    <row r="110" spans="2:8" ht="12.75">
      <c r="B110" s="139"/>
      <c r="C110" s="140"/>
      <c r="D110" s="140"/>
      <c r="E110" s="140"/>
      <c r="F110" s="140"/>
      <c r="G110" s="140"/>
      <c r="H110" s="140"/>
    </row>
    <row r="111" spans="2:8" ht="12.75">
      <c r="B111" s="139"/>
      <c r="C111" s="140"/>
      <c r="D111" s="140"/>
      <c r="E111" s="140"/>
      <c r="F111" s="140"/>
      <c r="G111" s="140"/>
      <c r="H111" s="140"/>
    </row>
    <row r="112" spans="2:8" ht="12.75">
      <c r="B112" s="139"/>
      <c r="C112" s="140"/>
      <c r="D112" s="140"/>
      <c r="E112" s="140"/>
      <c r="F112" s="140"/>
      <c r="G112" s="140"/>
      <c r="H112" s="140"/>
    </row>
    <row r="113" spans="2:8" ht="12.75">
      <c r="B113" s="139"/>
      <c r="C113" s="140"/>
      <c r="D113" s="140"/>
      <c r="E113" s="140"/>
      <c r="F113" s="140"/>
      <c r="G113" s="140"/>
      <c r="H113" s="140"/>
    </row>
    <row r="114" spans="2:8" ht="12.75">
      <c r="B114" s="139"/>
      <c r="C114" s="140"/>
      <c r="D114" s="140"/>
      <c r="E114" s="140"/>
      <c r="F114" s="140"/>
      <c r="G114" s="140"/>
      <c r="H114" s="140"/>
    </row>
    <row r="115" spans="2:8" ht="12.75">
      <c r="B115" s="139"/>
      <c r="C115" s="140"/>
      <c r="D115" s="140"/>
      <c r="E115" s="140"/>
      <c r="F115" s="140"/>
      <c r="G115" s="140"/>
      <c r="H115" s="140"/>
    </row>
    <row r="116" spans="2:8" ht="12.75">
      <c r="B116" s="139"/>
      <c r="C116" s="140"/>
      <c r="D116" s="140"/>
      <c r="E116" s="140"/>
      <c r="F116" s="140"/>
      <c r="G116" s="140"/>
      <c r="H116" s="140"/>
    </row>
    <row r="117" spans="2:8" ht="12.75">
      <c r="B117" s="139"/>
      <c r="C117" s="140"/>
      <c r="D117" s="140"/>
      <c r="E117" s="140"/>
      <c r="F117" s="140"/>
      <c r="G117" s="140"/>
      <c r="H117" s="140"/>
    </row>
    <row r="118" spans="2:8" ht="12.75">
      <c r="B118" s="139"/>
      <c r="C118" s="140"/>
      <c r="D118" s="140"/>
      <c r="E118" s="140"/>
      <c r="F118" s="140"/>
      <c r="G118" s="140"/>
      <c r="H118" s="140"/>
    </row>
    <row r="119" spans="2:8" ht="12.75">
      <c r="B119" s="139"/>
      <c r="C119" s="140"/>
      <c r="D119" s="140"/>
      <c r="E119" s="140"/>
      <c r="F119" s="140"/>
      <c r="G119" s="140"/>
      <c r="H119" s="140"/>
    </row>
    <row r="120" spans="2:8" ht="12.75">
      <c r="B120" s="139"/>
      <c r="C120" s="140"/>
      <c r="D120" s="140"/>
      <c r="E120" s="140"/>
      <c r="F120" s="140"/>
      <c r="G120" s="140"/>
      <c r="H120" s="140"/>
    </row>
    <row r="121" spans="2:8" ht="12.75">
      <c r="B121" s="139"/>
      <c r="C121" s="140"/>
      <c r="D121" s="140"/>
      <c r="E121" s="140"/>
      <c r="F121" s="140"/>
      <c r="G121" s="140"/>
      <c r="H121" s="140"/>
    </row>
    <row r="122" spans="2:8" ht="12.75">
      <c r="B122" s="139"/>
      <c r="C122" s="140"/>
      <c r="D122" s="140"/>
      <c r="E122" s="140"/>
      <c r="F122" s="140"/>
      <c r="G122" s="140"/>
      <c r="H122" s="140"/>
    </row>
    <row r="123" spans="2:8" ht="12.75">
      <c r="B123" s="139"/>
      <c r="C123" s="140"/>
      <c r="D123" s="140"/>
      <c r="E123" s="140"/>
      <c r="F123" s="140"/>
      <c r="G123" s="140"/>
      <c r="H123" s="140"/>
    </row>
    <row r="124" spans="2:8" ht="12.75">
      <c r="B124" s="139"/>
      <c r="C124" s="140"/>
      <c r="D124" s="140"/>
      <c r="E124" s="140"/>
      <c r="F124" s="140"/>
      <c r="G124" s="140"/>
      <c r="H124" s="140"/>
    </row>
    <row r="125" spans="2:8" ht="12.75">
      <c r="B125" s="139"/>
      <c r="C125" s="140"/>
      <c r="D125" s="140"/>
      <c r="E125" s="140"/>
      <c r="F125" s="140"/>
      <c r="G125" s="140"/>
      <c r="H125" s="140"/>
    </row>
    <row r="126" spans="2:8" ht="12.75">
      <c r="B126" s="139"/>
      <c r="C126" s="140"/>
      <c r="D126" s="140"/>
      <c r="E126" s="140"/>
      <c r="F126" s="140"/>
      <c r="G126" s="140"/>
      <c r="H126" s="140"/>
    </row>
    <row r="127" spans="2:8" ht="12.75">
      <c r="B127" s="139"/>
      <c r="C127" s="140"/>
      <c r="D127" s="140"/>
      <c r="E127" s="140"/>
      <c r="F127" s="140"/>
      <c r="G127" s="140"/>
      <c r="H127" s="140"/>
    </row>
    <row r="128" spans="2:8" ht="12.75">
      <c r="B128" s="139"/>
      <c r="C128" s="140"/>
      <c r="D128" s="140"/>
      <c r="E128" s="140"/>
      <c r="F128" s="140"/>
      <c r="G128" s="140"/>
      <c r="H128" s="140"/>
    </row>
    <row r="129" spans="2:8" ht="12.75">
      <c r="B129" s="139"/>
      <c r="C129" s="140"/>
      <c r="D129" s="140"/>
      <c r="E129" s="140"/>
      <c r="F129" s="140"/>
      <c r="G129" s="140"/>
      <c r="H129" s="140"/>
    </row>
    <row r="130" spans="2:8" ht="12.75">
      <c r="B130" s="139"/>
      <c r="C130" s="140"/>
      <c r="D130" s="140"/>
      <c r="E130" s="140"/>
      <c r="F130" s="140"/>
      <c r="G130" s="140"/>
      <c r="H130" s="140"/>
    </row>
    <row r="131" spans="2:8" ht="12.75">
      <c r="B131" s="139"/>
      <c r="C131" s="140"/>
      <c r="D131" s="140"/>
      <c r="E131" s="140"/>
      <c r="F131" s="140"/>
      <c r="G131" s="140"/>
      <c r="H131" s="140"/>
    </row>
    <row r="132" spans="2:8" ht="12.75">
      <c r="B132" s="139"/>
      <c r="C132" s="140"/>
      <c r="D132" s="140"/>
      <c r="E132" s="140"/>
      <c r="F132" s="140"/>
      <c r="G132" s="140"/>
      <c r="H132" s="140"/>
    </row>
    <row r="133" spans="2:8" ht="12.75">
      <c r="B133" s="139"/>
      <c r="C133" s="140"/>
      <c r="D133" s="140"/>
      <c r="E133" s="140"/>
      <c r="F133" s="140"/>
      <c r="G133" s="140"/>
      <c r="H133" s="140"/>
    </row>
    <row r="134" spans="2:8" ht="12.75">
      <c r="B134" s="139"/>
      <c r="C134" s="140"/>
      <c r="D134" s="140"/>
      <c r="E134" s="140"/>
      <c r="F134" s="140"/>
      <c r="G134" s="140"/>
      <c r="H134" s="140"/>
    </row>
    <row r="135" spans="2:8" ht="12.75">
      <c r="B135" s="139"/>
      <c r="C135" s="140"/>
      <c r="D135" s="140"/>
      <c r="E135" s="140"/>
      <c r="F135" s="140"/>
      <c r="G135" s="140"/>
      <c r="H135" s="140"/>
    </row>
    <row r="136" spans="2:8" ht="12.75">
      <c r="B136" s="139"/>
      <c r="C136" s="140"/>
      <c r="D136" s="140"/>
      <c r="E136" s="140"/>
      <c r="F136" s="140"/>
      <c r="G136" s="140"/>
      <c r="H136" s="140"/>
    </row>
    <row r="137" spans="2:8" ht="12.75">
      <c r="B137" s="139"/>
      <c r="C137" s="140"/>
      <c r="D137" s="140"/>
      <c r="E137" s="140"/>
      <c r="F137" s="140"/>
      <c r="G137" s="140"/>
      <c r="H137" s="140"/>
    </row>
    <row r="138" spans="2:8" ht="12.75">
      <c r="B138" s="139"/>
      <c r="C138" s="140"/>
      <c r="D138" s="140"/>
      <c r="E138" s="140"/>
      <c r="F138" s="140"/>
      <c r="G138" s="140"/>
      <c r="H138" s="140"/>
    </row>
    <row r="139" spans="2:8" ht="12.75">
      <c r="B139" s="139"/>
      <c r="C139" s="140"/>
      <c r="D139" s="140"/>
      <c r="E139" s="140"/>
      <c r="F139" s="140"/>
      <c r="G139" s="140"/>
      <c r="H139" s="140"/>
    </row>
    <row r="140" spans="2:8" ht="12.75">
      <c r="B140" s="139"/>
      <c r="C140" s="140"/>
      <c r="D140" s="140"/>
      <c r="E140" s="140"/>
      <c r="F140" s="140"/>
      <c r="G140" s="140"/>
      <c r="H140" s="140"/>
    </row>
    <row r="141" spans="2:8" ht="12.75">
      <c r="B141" s="139"/>
      <c r="C141" s="140"/>
      <c r="D141" s="140"/>
      <c r="E141" s="140"/>
      <c r="F141" s="140"/>
      <c r="G141" s="140"/>
      <c r="H141" s="140"/>
    </row>
    <row r="142" spans="2:8" ht="12.75">
      <c r="B142" s="139"/>
      <c r="C142" s="140"/>
      <c r="D142" s="140"/>
      <c r="E142" s="140"/>
      <c r="F142" s="140"/>
      <c r="G142" s="140"/>
      <c r="H142" s="140"/>
    </row>
    <row r="143" spans="2:8" ht="12.75">
      <c r="B143" s="139"/>
      <c r="C143" s="140"/>
      <c r="D143" s="140"/>
      <c r="E143" s="140"/>
      <c r="F143" s="140"/>
      <c r="G143" s="140"/>
      <c r="H143" s="140"/>
    </row>
    <row r="144" spans="2:8" ht="12.75">
      <c r="B144" s="139"/>
      <c r="C144" s="140"/>
      <c r="D144" s="140"/>
      <c r="E144" s="140"/>
      <c r="F144" s="140"/>
      <c r="G144" s="140"/>
      <c r="H144" s="140"/>
    </row>
    <row r="145" spans="2:8" ht="12.75">
      <c r="B145" s="139"/>
      <c r="C145" s="140"/>
      <c r="D145" s="140"/>
      <c r="E145" s="140"/>
      <c r="F145" s="140"/>
      <c r="G145" s="140"/>
      <c r="H145" s="140"/>
    </row>
    <row r="146" spans="2:8" ht="12.75">
      <c r="B146" s="139"/>
      <c r="C146" s="140"/>
      <c r="D146" s="140"/>
      <c r="E146" s="140"/>
      <c r="F146" s="140"/>
      <c r="G146" s="140"/>
      <c r="H146" s="140"/>
    </row>
    <row r="147" spans="2:8" ht="12.75">
      <c r="B147" s="139"/>
      <c r="C147" s="140"/>
      <c r="D147" s="140"/>
      <c r="E147" s="140"/>
      <c r="F147" s="140"/>
      <c r="G147" s="140"/>
      <c r="H147" s="140"/>
    </row>
    <row r="148" spans="2:8" ht="12.75">
      <c r="B148" s="139"/>
      <c r="C148" s="140"/>
      <c r="D148" s="140"/>
      <c r="E148" s="140"/>
      <c r="F148" s="140"/>
      <c r="G148" s="140"/>
      <c r="H148" s="140"/>
    </row>
    <row r="149" spans="2:8" ht="12.75">
      <c r="B149" s="139"/>
      <c r="C149" s="140"/>
      <c r="D149" s="140"/>
      <c r="E149" s="140"/>
      <c r="F149" s="140"/>
      <c r="G149" s="140"/>
      <c r="H149" s="140"/>
    </row>
    <row r="150" spans="2:8" ht="12.75">
      <c r="B150" s="139"/>
      <c r="C150" s="140"/>
      <c r="D150" s="140"/>
      <c r="E150" s="140"/>
      <c r="F150" s="140"/>
      <c r="G150" s="140"/>
      <c r="H150" s="140"/>
    </row>
    <row r="151" spans="2:8" ht="12.75">
      <c r="B151" s="139"/>
      <c r="C151" s="140"/>
      <c r="D151" s="140"/>
      <c r="E151" s="140"/>
      <c r="F151" s="140"/>
      <c r="G151" s="140"/>
      <c r="H151" s="140"/>
    </row>
    <row r="152" spans="2:8" ht="12.75">
      <c r="B152" s="139"/>
      <c r="C152" s="140"/>
      <c r="D152" s="140"/>
      <c r="E152" s="140"/>
      <c r="F152" s="140"/>
      <c r="G152" s="140"/>
      <c r="H152" s="140"/>
    </row>
    <row r="153" spans="2:8" ht="12.75">
      <c r="B153" s="139"/>
      <c r="C153" s="140"/>
      <c r="D153" s="140"/>
      <c r="E153" s="140"/>
      <c r="F153" s="140"/>
      <c r="G153" s="140"/>
      <c r="H153" s="140"/>
    </row>
    <row r="154" spans="2:8" ht="12.75">
      <c r="B154" s="139"/>
      <c r="C154" s="140"/>
      <c r="D154" s="140"/>
      <c r="E154" s="140"/>
      <c r="F154" s="140"/>
      <c r="G154" s="140"/>
      <c r="H154" s="140"/>
    </row>
    <row r="155" spans="3:8" ht="12.75">
      <c r="C155" s="140"/>
      <c r="D155" s="140"/>
      <c r="E155" s="140"/>
      <c r="F155" s="140"/>
      <c r="G155" s="140"/>
      <c r="H155" s="140"/>
    </row>
    <row r="156" spans="3:8" ht="12.75">
      <c r="C156" s="140"/>
      <c r="D156" s="140"/>
      <c r="E156" s="140"/>
      <c r="F156" s="140"/>
      <c r="G156" s="140"/>
      <c r="H156" s="140"/>
    </row>
    <row r="157" spans="3:8" ht="12.75">
      <c r="C157" s="140"/>
      <c r="D157" s="140"/>
      <c r="E157" s="140"/>
      <c r="F157" s="140"/>
      <c r="G157" s="140"/>
      <c r="H157" s="140"/>
    </row>
    <row r="158" spans="3:8" ht="12.75">
      <c r="C158" s="140"/>
      <c r="D158" s="140"/>
      <c r="E158" s="140"/>
      <c r="F158" s="140"/>
      <c r="G158" s="140"/>
      <c r="H158" s="140"/>
    </row>
    <row r="159" spans="3:8" ht="12.75">
      <c r="C159" s="140"/>
      <c r="D159" s="140"/>
      <c r="E159" s="140"/>
      <c r="F159" s="140"/>
      <c r="G159" s="140"/>
      <c r="H159" s="140"/>
    </row>
    <row r="160" spans="3:8" ht="12.75">
      <c r="C160" s="140"/>
      <c r="D160" s="140"/>
      <c r="E160" s="140"/>
      <c r="F160" s="140"/>
      <c r="G160" s="140"/>
      <c r="H160" s="140"/>
    </row>
    <row r="161" spans="3:8" ht="12.75">
      <c r="C161" s="140"/>
      <c r="D161" s="140"/>
      <c r="E161" s="140"/>
      <c r="F161" s="140"/>
      <c r="G161" s="140"/>
      <c r="H161" s="140"/>
    </row>
    <row r="162" spans="3:8" ht="12.75">
      <c r="C162" s="140"/>
      <c r="D162" s="140"/>
      <c r="E162" s="140"/>
      <c r="F162" s="140"/>
      <c r="G162" s="140"/>
      <c r="H162" s="140"/>
    </row>
    <row r="163" spans="3:8" ht="12.75">
      <c r="C163" s="140"/>
      <c r="D163" s="140"/>
      <c r="E163" s="140"/>
      <c r="F163" s="140"/>
      <c r="G163" s="140"/>
      <c r="H163" s="140"/>
    </row>
    <row r="164" spans="3:8" ht="12.75">
      <c r="C164" s="140"/>
      <c r="D164" s="140"/>
      <c r="E164" s="140"/>
      <c r="F164" s="140"/>
      <c r="G164" s="140"/>
      <c r="H164" s="140"/>
    </row>
    <row r="165" spans="3:8" ht="12.75">
      <c r="C165" s="140"/>
      <c r="D165" s="140"/>
      <c r="E165" s="140"/>
      <c r="F165" s="140"/>
      <c r="G165" s="140"/>
      <c r="H165" s="140"/>
    </row>
    <row r="166" spans="3:8" ht="12.75">
      <c r="C166" s="140"/>
      <c r="D166" s="140"/>
      <c r="E166" s="140"/>
      <c r="F166" s="140"/>
      <c r="G166" s="140"/>
      <c r="H166" s="140"/>
    </row>
    <row r="167" spans="3:8" ht="12.75">
      <c r="C167" s="140"/>
      <c r="D167" s="140"/>
      <c r="E167" s="140"/>
      <c r="F167" s="140"/>
      <c r="G167" s="140"/>
      <c r="H167" s="140"/>
    </row>
    <row r="168" spans="3:8" ht="12.75">
      <c r="C168" s="140"/>
      <c r="D168" s="140"/>
      <c r="E168" s="140"/>
      <c r="F168" s="140"/>
      <c r="G168" s="140"/>
      <c r="H168" s="140"/>
    </row>
    <row r="169" spans="3:8" ht="12.75">
      <c r="C169" s="140"/>
      <c r="D169" s="140"/>
      <c r="E169" s="140"/>
      <c r="F169" s="140"/>
      <c r="G169" s="140"/>
      <c r="H169" s="140"/>
    </row>
    <row r="170" spans="3:8" ht="12.75">
      <c r="C170" s="140"/>
      <c r="D170" s="140"/>
      <c r="E170" s="140"/>
      <c r="F170" s="140"/>
      <c r="G170" s="140"/>
      <c r="H170" s="140"/>
    </row>
    <row r="171" spans="3:8" ht="12.75">
      <c r="C171" s="140"/>
      <c r="D171" s="140"/>
      <c r="E171" s="140"/>
      <c r="F171" s="140"/>
      <c r="G171" s="140"/>
      <c r="H171" s="140"/>
    </row>
    <row r="172" spans="3:8" ht="12.75">
      <c r="C172" s="140"/>
      <c r="D172" s="140"/>
      <c r="E172" s="140"/>
      <c r="F172" s="140"/>
      <c r="G172" s="140"/>
      <c r="H172" s="140"/>
    </row>
    <row r="173" spans="3:8" ht="12.75">
      <c r="C173" s="140"/>
      <c r="D173" s="140"/>
      <c r="E173" s="140"/>
      <c r="F173" s="140"/>
      <c r="G173" s="140"/>
      <c r="H173" s="140"/>
    </row>
    <row r="174" spans="3:8" ht="12.75">
      <c r="C174" s="140"/>
      <c r="D174" s="140"/>
      <c r="E174" s="140"/>
      <c r="F174" s="140"/>
      <c r="G174" s="140"/>
      <c r="H174" s="140"/>
    </row>
    <row r="175" spans="3:8" ht="12.75">
      <c r="C175" s="140"/>
      <c r="D175" s="140"/>
      <c r="E175" s="140"/>
      <c r="F175" s="140"/>
      <c r="G175" s="140"/>
      <c r="H175" s="140"/>
    </row>
    <row r="176" spans="3:8" ht="12.75">
      <c r="C176" s="140"/>
      <c r="D176" s="140"/>
      <c r="E176" s="140"/>
      <c r="F176" s="140"/>
      <c r="G176" s="140"/>
      <c r="H176" s="140"/>
    </row>
    <row r="177" spans="3:8" ht="12.75">
      <c r="C177" s="140"/>
      <c r="D177" s="140"/>
      <c r="E177" s="140"/>
      <c r="F177" s="140"/>
      <c r="G177" s="140"/>
      <c r="H177" s="140"/>
    </row>
    <row r="178" spans="3:8" ht="12.75">
      <c r="C178" s="140"/>
      <c r="D178" s="140"/>
      <c r="E178" s="140"/>
      <c r="F178" s="140"/>
      <c r="G178" s="140"/>
      <c r="H178" s="140"/>
    </row>
    <row r="179" spans="3:8" ht="12.75">
      <c r="C179" s="140"/>
      <c r="D179" s="140"/>
      <c r="E179" s="140"/>
      <c r="F179" s="140"/>
      <c r="G179" s="140"/>
      <c r="H179" s="140"/>
    </row>
    <row r="180" spans="3:8" ht="12.75">
      <c r="C180" s="140"/>
      <c r="D180" s="140"/>
      <c r="E180" s="140"/>
      <c r="F180" s="140"/>
      <c r="G180" s="140"/>
      <c r="H180" s="140"/>
    </row>
    <row r="181" spans="3:8" ht="12.75">
      <c r="C181" s="140"/>
      <c r="D181" s="140"/>
      <c r="E181" s="140"/>
      <c r="F181" s="140"/>
      <c r="G181" s="140"/>
      <c r="H181" s="140"/>
    </row>
    <row r="182" spans="3:8" ht="12.75">
      <c r="C182" s="140"/>
      <c r="D182" s="140"/>
      <c r="E182" s="140"/>
      <c r="F182" s="140"/>
      <c r="G182" s="140"/>
      <c r="H182" s="140"/>
    </row>
    <row r="183" spans="3:8" ht="12.75">
      <c r="C183" s="140"/>
      <c r="D183" s="140"/>
      <c r="E183" s="140"/>
      <c r="F183" s="140"/>
      <c r="G183" s="140"/>
      <c r="H183" s="140"/>
    </row>
    <row r="184" spans="3:8" ht="12.75">
      <c r="C184" s="140"/>
      <c r="D184" s="140"/>
      <c r="E184" s="140"/>
      <c r="F184" s="140"/>
      <c r="G184" s="140"/>
      <c r="H184" s="140"/>
    </row>
    <row r="185" spans="3:8" ht="12.75">
      <c r="C185" s="140"/>
      <c r="D185" s="140"/>
      <c r="E185" s="140"/>
      <c r="F185" s="140"/>
      <c r="G185" s="140"/>
      <c r="H185" s="140"/>
    </row>
    <row r="186" spans="3:8" ht="12.75">
      <c r="C186" s="140"/>
      <c r="D186" s="140"/>
      <c r="E186" s="140"/>
      <c r="F186" s="140"/>
      <c r="G186" s="140"/>
      <c r="H186" s="140"/>
    </row>
    <row r="187" spans="3:8" ht="12.75">
      <c r="C187" s="140"/>
      <c r="D187" s="140"/>
      <c r="E187" s="140"/>
      <c r="F187" s="140"/>
      <c r="G187" s="140"/>
      <c r="H187" s="140"/>
    </row>
    <row r="188" spans="3:8" ht="12.75">
      <c r="C188" s="140"/>
      <c r="D188" s="140"/>
      <c r="E188" s="140"/>
      <c r="F188" s="140"/>
      <c r="G188" s="140"/>
      <c r="H188" s="140"/>
    </row>
    <row r="189" spans="3:8" ht="12.75">
      <c r="C189" s="140"/>
      <c r="D189" s="140"/>
      <c r="E189" s="140"/>
      <c r="F189" s="140"/>
      <c r="G189" s="140"/>
      <c r="H189" s="140"/>
    </row>
    <row r="190" spans="3:8" ht="12.75">
      <c r="C190" s="140"/>
      <c r="D190" s="140"/>
      <c r="E190" s="140"/>
      <c r="F190" s="140"/>
      <c r="G190" s="140"/>
      <c r="H190" s="140"/>
    </row>
    <row r="191" spans="3:8" ht="12.75">
      <c r="C191" s="140"/>
      <c r="D191" s="140"/>
      <c r="E191" s="140"/>
      <c r="F191" s="140"/>
      <c r="G191" s="140"/>
      <c r="H191" s="140"/>
    </row>
    <row r="192" spans="3:8" ht="12.75">
      <c r="C192" s="140"/>
      <c r="D192" s="140"/>
      <c r="E192" s="140"/>
      <c r="F192" s="140"/>
      <c r="G192" s="140"/>
      <c r="H192" s="140"/>
    </row>
    <row r="193" spans="3:8" ht="12.75">
      <c r="C193" s="140"/>
      <c r="D193" s="140"/>
      <c r="E193" s="140"/>
      <c r="F193" s="140"/>
      <c r="G193" s="140"/>
      <c r="H193" s="140"/>
    </row>
    <row r="194" spans="3:8" ht="12.75">
      <c r="C194" s="140"/>
      <c r="D194" s="140"/>
      <c r="E194" s="140"/>
      <c r="F194" s="140"/>
      <c r="G194" s="140"/>
      <c r="H194" s="140"/>
    </row>
    <row r="195" spans="3:8" ht="12.75">
      <c r="C195" s="140"/>
      <c r="D195" s="140"/>
      <c r="E195" s="140"/>
      <c r="F195" s="140"/>
      <c r="G195" s="140"/>
      <c r="H195" s="140"/>
    </row>
    <row r="196" spans="3:8" ht="12.75">
      <c r="C196" s="140"/>
      <c r="D196" s="140"/>
      <c r="E196" s="140"/>
      <c r="F196" s="140"/>
      <c r="G196" s="140"/>
      <c r="H196" s="140"/>
    </row>
    <row r="197" spans="3:8" ht="12.75">
      <c r="C197" s="140"/>
      <c r="D197" s="140"/>
      <c r="E197" s="140"/>
      <c r="F197" s="140"/>
      <c r="G197" s="140"/>
      <c r="H197" s="140"/>
    </row>
    <row r="198" spans="3:8" ht="12.75">
      <c r="C198" s="140"/>
      <c r="D198" s="140"/>
      <c r="E198" s="140"/>
      <c r="F198" s="140"/>
      <c r="G198" s="140"/>
      <c r="H198" s="140"/>
    </row>
    <row r="199" spans="3:8" ht="12.75">
      <c r="C199" s="140"/>
      <c r="D199" s="140"/>
      <c r="E199" s="140"/>
      <c r="F199" s="140"/>
      <c r="G199" s="140"/>
      <c r="H199" s="140"/>
    </row>
    <row r="200" spans="3:8" ht="12.75">
      <c r="C200" s="140"/>
      <c r="D200" s="140"/>
      <c r="E200" s="140"/>
      <c r="F200" s="140"/>
      <c r="G200" s="140"/>
      <c r="H200" s="140"/>
    </row>
    <row r="201" spans="3:8" ht="12.75">
      <c r="C201" s="140"/>
      <c r="D201" s="140"/>
      <c r="E201" s="140"/>
      <c r="F201" s="140"/>
      <c r="G201" s="140"/>
      <c r="H201" s="140"/>
    </row>
    <row r="202" spans="3:8" ht="12.75">
      <c r="C202" s="140"/>
      <c r="D202" s="140"/>
      <c r="E202" s="140"/>
      <c r="F202" s="140"/>
      <c r="G202" s="140"/>
      <c r="H202" s="140"/>
    </row>
    <row r="203" spans="3:8" ht="12.75">
      <c r="C203" s="140"/>
      <c r="D203" s="140"/>
      <c r="E203" s="140"/>
      <c r="F203" s="140"/>
      <c r="G203" s="140"/>
      <c r="H203" s="140"/>
    </row>
    <row r="204" spans="3:8" ht="12.75">
      <c r="C204" s="140"/>
      <c r="D204" s="140"/>
      <c r="E204" s="140"/>
      <c r="F204" s="140"/>
      <c r="G204" s="140"/>
      <c r="H204" s="140"/>
    </row>
    <row r="205" spans="3:8" ht="12.75">
      <c r="C205" s="140"/>
      <c r="D205" s="140"/>
      <c r="E205" s="140"/>
      <c r="F205" s="140"/>
      <c r="G205" s="140"/>
      <c r="H205" s="140"/>
    </row>
    <row r="206" spans="3:8" ht="12.75">
      <c r="C206" s="140"/>
      <c r="D206" s="140"/>
      <c r="E206" s="140"/>
      <c r="F206" s="140"/>
      <c r="G206" s="140"/>
      <c r="H206" s="140"/>
    </row>
    <row r="207" spans="3:8" ht="12.75">
      <c r="C207" s="140"/>
      <c r="D207" s="140"/>
      <c r="E207" s="140"/>
      <c r="F207" s="140"/>
      <c r="G207" s="140"/>
      <c r="H207" s="140"/>
    </row>
    <row r="208" spans="3:8" ht="12.75">
      <c r="C208" s="140"/>
      <c r="D208" s="140"/>
      <c r="E208" s="140"/>
      <c r="F208" s="140"/>
      <c r="G208" s="140"/>
      <c r="H208" s="140"/>
    </row>
    <row r="209" spans="3:8" ht="12.75">
      <c r="C209" s="140"/>
      <c r="D209" s="140"/>
      <c r="E209" s="140"/>
      <c r="F209" s="140"/>
      <c r="G209" s="140"/>
      <c r="H209" s="140"/>
    </row>
    <row r="210" spans="3:8" ht="12.75">
      <c r="C210" s="140"/>
      <c r="D210" s="140"/>
      <c r="E210" s="140"/>
      <c r="F210" s="140"/>
      <c r="G210" s="140"/>
      <c r="H210" s="140"/>
    </row>
    <row r="211" spans="3:8" ht="12.75">
      <c r="C211" s="140"/>
      <c r="D211" s="140"/>
      <c r="E211" s="140"/>
      <c r="F211" s="140"/>
      <c r="G211" s="140"/>
      <c r="H211" s="140"/>
    </row>
    <row r="212" spans="3:8" ht="12.75">
      <c r="C212" s="140"/>
      <c r="D212" s="140"/>
      <c r="E212" s="140"/>
      <c r="F212" s="140"/>
      <c r="G212" s="140"/>
      <c r="H212" s="140"/>
    </row>
    <row r="213" spans="3:8" ht="12.75">
      <c r="C213" s="140"/>
      <c r="D213" s="140"/>
      <c r="E213" s="140"/>
      <c r="F213" s="140"/>
      <c r="G213" s="140"/>
      <c r="H213" s="140"/>
    </row>
    <row r="214" spans="3:8" ht="12.75">
      <c r="C214" s="140"/>
      <c r="D214" s="140"/>
      <c r="E214" s="140"/>
      <c r="F214" s="140"/>
      <c r="G214" s="140"/>
      <c r="H214" s="140"/>
    </row>
    <row r="215" spans="3:8" ht="12.75">
      <c r="C215" s="140"/>
      <c r="D215" s="140"/>
      <c r="E215" s="140"/>
      <c r="F215" s="140"/>
      <c r="G215" s="140"/>
      <c r="H215" s="140"/>
    </row>
    <row r="216" spans="3:8" ht="12.75">
      <c r="C216" s="140"/>
      <c r="D216" s="140"/>
      <c r="E216" s="140"/>
      <c r="F216" s="140"/>
      <c r="G216" s="140"/>
      <c r="H216" s="140"/>
    </row>
    <row r="217" spans="3:8" ht="12.75">
      <c r="C217" s="140"/>
      <c r="D217" s="140"/>
      <c r="E217" s="140"/>
      <c r="F217" s="140"/>
      <c r="G217" s="140"/>
      <c r="H217" s="140"/>
    </row>
    <row r="218" spans="3:8" ht="12.75">
      <c r="C218" s="140"/>
      <c r="D218" s="140"/>
      <c r="E218" s="140"/>
      <c r="F218" s="140"/>
      <c r="G218" s="140"/>
      <c r="H218" s="140"/>
    </row>
    <row r="219" spans="3:8" ht="12.75">
      <c r="C219" s="140"/>
      <c r="D219" s="140"/>
      <c r="E219" s="140"/>
      <c r="F219" s="140"/>
      <c r="G219" s="140"/>
      <c r="H219" s="140"/>
    </row>
  </sheetData>
  <mergeCells count="18">
    <mergeCell ref="A49:H49"/>
    <mergeCell ref="A56:A58"/>
    <mergeCell ref="A50:A51"/>
    <mergeCell ref="A52:A55"/>
    <mergeCell ref="A30:H30"/>
    <mergeCell ref="A31:A32"/>
    <mergeCell ref="A37:H37"/>
    <mergeCell ref="A38:A42"/>
    <mergeCell ref="A9:H9"/>
    <mergeCell ref="A10:A15"/>
    <mergeCell ref="A17:A21"/>
    <mergeCell ref="A23:A27"/>
    <mergeCell ref="A1:B2"/>
    <mergeCell ref="A5:H5"/>
    <mergeCell ref="A7:A8"/>
    <mergeCell ref="B7:B8"/>
    <mergeCell ref="C7:C8"/>
    <mergeCell ref="D7:H7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3" sqref="B3"/>
    </sheetView>
  </sheetViews>
  <sheetFormatPr defaultColWidth="9.140625" defaultRowHeight="19.5" customHeight="1"/>
  <cols>
    <col min="1" max="1" width="3.7109375" style="146" customWidth="1"/>
    <col min="2" max="2" width="45.57421875" style="146" customWidth="1"/>
    <col min="3" max="3" width="10.28125" style="146" customWidth="1"/>
    <col min="4" max="4" width="13.8515625" style="146" customWidth="1"/>
    <col min="5" max="5" width="12.00390625" style="146" customWidth="1"/>
    <col min="6" max="6" width="10.8515625" style="146" customWidth="1"/>
    <col min="7" max="7" width="7.28125" style="146" customWidth="1"/>
    <col min="8" max="8" width="7.421875" style="146" customWidth="1"/>
    <col min="9" max="9" width="9.421875" style="146" customWidth="1"/>
    <col min="10" max="10" width="9.57421875" style="146" customWidth="1"/>
    <col min="11" max="11" width="8.140625" style="146" customWidth="1"/>
    <col min="12" max="12" width="7.57421875" style="146" customWidth="1"/>
    <col min="13" max="16384" width="9.140625" style="146" customWidth="1"/>
  </cols>
  <sheetData>
    <row r="1" spans="2:4" ht="34.5" customHeight="1">
      <c r="B1" s="288" t="s">
        <v>182</v>
      </c>
      <c r="C1" s="288"/>
      <c r="D1" s="288"/>
    </row>
    <row r="2" ht="8.25" customHeight="1">
      <c r="A2" s="147"/>
    </row>
    <row r="3" spans="1:12" ht="32.25" customHeight="1">
      <c r="A3" s="70"/>
      <c r="B3" s="70"/>
      <c r="C3" s="70"/>
      <c r="D3" s="70"/>
      <c r="E3" s="70"/>
      <c r="F3" s="70"/>
      <c r="G3" s="319" t="s">
        <v>109</v>
      </c>
      <c r="H3" s="319"/>
      <c r="I3" s="319"/>
      <c r="J3" s="319"/>
      <c r="K3" s="319"/>
      <c r="L3" s="319"/>
    </row>
    <row r="4" spans="1:12" ht="18.75" customHeight="1">
      <c r="A4" s="320" t="s">
        <v>110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</row>
    <row r="5" spans="1:12" ht="15.75" customHeight="1">
      <c r="A5" s="321" t="s">
        <v>111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</row>
    <row r="6" spans="1:12" ht="18.75" customHeight="1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7.5" customHeight="1" thickTop="1">
      <c r="A7" s="322" t="s">
        <v>112</v>
      </c>
      <c r="B7" s="324" t="s">
        <v>113</v>
      </c>
      <c r="C7" s="326" t="s">
        <v>114</v>
      </c>
      <c r="D7" s="326" t="s">
        <v>115</v>
      </c>
      <c r="E7" s="328"/>
      <c r="F7" s="329"/>
      <c r="G7" s="329"/>
      <c r="H7" s="329"/>
      <c r="I7" s="329"/>
      <c r="J7" s="329"/>
      <c r="K7" s="329"/>
      <c r="L7" s="330"/>
    </row>
    <row r="8" spans="1:12" ht="18.75" customHeight="1">
      <c r="A8" s="323"/>
      <c r="B8" s="325"/>
      <c r="C8" s="327"/>
      <c r="D8" s="327"/>
      <c r="E8" s="331" t="s">
        <v>116</v>
      </c>
      <c r="F8" s="331"/>
      <c r="G8" s="331"/>
      <c r="H8" s="331"/>
      <c r="I8" s="331"/>
      <c r="J8" s="331"/>
      <c r="K8" s="331"/>
      <c r="L8" s="332"/>
    </row>
    <row r="9" spans="1:12" ht="17.25" customHeight="1">
      <c r="A9" s="323"/>
      <c r="B9" s="325"/>
      <c r="C9" s="327"/>
      <c r="D9" s="327"/>
      <c r="E9" s="333" t="s">
        <v>117</v>
      </c>
      <c r="F9" s="333"/>
      <c r="G9" s="333"/>
      <c r="H9" s="333"/>
      <c r="I9" s="333" t="s">
        <v>118</v>
      </c>
      <c r="J9" s="333"/>
      <c r="K9" s="333"/>
      <c r="L9" s="334"/>
    </row>
    <row r="10" spans="1:12" ht="15.75" customHeight="1">
      <c r="A10" s="323"/>
      <c r="B10" s="325"/>
      <c r="C10" s="327"/>
      <c r="D10" s="327"/>
      <c r="E10" s="335" t="s">
        <v>119</v>
      </c>
      <c r="F10" s="336" t="s">
        <v>120</v>
      </c>
      <c r="G10" s="337"/>
      <c r="H10" s="338"/>
      <c r="I10" s="335" t="s">
        <v>121</v>
      </c>
      <c r="J10" s="335" t="s">
        <v>120</v>
      </c>
      <c r="K10" s="335"/>
      <c r="L10" s="339"/>
    </row>
    <row r="11" spans="1:12" ht="33.75" customHeight="1">
      <c r="A11" s="323"/>
      <c r="B11" s="325"/>
      <c r="C11" s="327"/>
      <c r="D11" s="327"/>
      <c r="E11" s="335"/>
      <c r="F11" s="148" t="s">
        <v>6</v>
      </c>
      <c r="G11" s="148" t="s">
        <v>122</v>
      </c>
      <c r="H11" s="148" t="s">
        <v>123</v>
      </c>
      <c r="I11" s="335"/>
      <c r="J11" s="210" t="s">
        <v>124</v>
      </c>
      <c r="K11" s="148" t="s">
        <v>122</v>
      </c>
      <c r="L11" s="149" t="s">
        <v>123</v>
      </c>
    </row>
    <row r="12" spans="1:12" ht="12" customHeight="1">
      <c r="A12" s="150">
        <v>1</v>
      </c>
      <c r="B12" s="151">
        <v>2</v>
      </c>
      <c r="C12" s="152">
        <v>3</v>
      </c>
      <c r="D12" s="152">
        <v>4</v>
      </c>
      <c r="E12" s="151">
        <v>5</v>
      </c>
      <c r="F12" s="151">
        <v>6</v>
      </c>
      <c r="G12" s="152">
        <v>7</v>
      </c>
      <c r="H12" s="151">
        <v>8</v>
      </c>
      <c r="I12" s="151">
        <v>9</v>
      </c>
      <c r="J12" s="151">
        <v>10</v>
      </c>
      <c r="K12" s="152">
        <v>11</v>
      </c>
      <c r="L12" s="153">
        <v>12</v>
      </c>
    </row>
    <row r="13" spans="1:12" ht="16.5" customHeight="1" thickBot="1">
      <c r="A13" s="154" t="s">
        <v>125</v>
      </c>
      <c r="B13" s="208" t="s">
        <v>126</v>
      </c>
      <c r="C13" s="155"/>
      <c r="D13" s="156">
        <f>E13+I13</f>
        <v>2920000</v>
      </c>
      <c r="E13" s="156">
        <f>SUM(F13:H13)</f>
        <v>2920000</v>
      </c>
      <c r="F13" s="157">
        <f>F18+F23+F29+F41+F34</f>
        <v>2920000</v>
      </c>
      <c r="G13" s="158">
        <f>G18</f>
        <v>0</v>
      </c>
      <c r="H13" s="158">
        <f>SUM(H23)</f>
        <v>0</v>
      </c>
      <c r="I13" s="156">
        <f>SUM(J13:L13)</f>
        <v>0</v>
      </c>
      <c r="J13" s="158">
        <f>SUM(J23)</f>
        <v>0</v>
      </c>
      <c r="K13" s="158">
        <f>SUM(K23)</f>
        <v>0</v>
      </c>
      <c r="L13" s="159">
        <f>L18+L23+L29</f>
        <v>0</v>
      </c>
    </row>
    <row r="14" spans="1:12" ht="18" customHeight="1">
      <c r="A14" s="340" t="s">
        <v>127</v>
      </c>
      <c r="B14" s="160" t="s">
        <v>128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4"/>
    </row>
    <row r="15" spans="1:12" ht="30.75" customHeight="1">
      <c r="A15" s="341"/>
      <c r="B15" s="162" t="s">
        <v>129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6"/>
    </row>
    <row r="16" spans="1:12" ht="24.75" customHeight="1">
      <c r="A16" s="341"/>
      <c r="B16" s="163" t="s">
        <v>130</v>
      </c>
      <c r="C16" s="347" t="s">
        <v>131</v>
      </c>
      <c r="D16" s="164"/>
      <c r="E16" s="165"/>
      <c r="F16" s="165"/>
      <c r="G16" s="166"/>
      <c r="H16" s="165"/>
      <c r="I16" s="165"/>
      <c r="J16" s="166"/>
      <c r="K16" s="166"/>
      <c r="L16" s="167"/>
    </row>
    <row r="17" spans="1:12" ht="12" customHeight="1">
      <c r="A17" s="341"/>
      <c r="B17" s="168" t="s">
        <v>132</v>
      </c>
      <c r="C17" s="348"/>
      <c r="D17" s="170">
        <f>E17+I17</f>
        <v>185000</v>
      </c>
      <c r="E17" s="170">
        <f>SUM(F17:H17)</f>
        <v>185000</v>
      </c>
      <c r="F17" s="170">
        <v>185000</v>
      </c>
      <c r="G17" s="170">
        <v>0</v>
      </c>
      <c r="H17" s="170"/>
      <c r="I17" s="170">
        <f>SUM(J17:L17)</f>
        <v>0</v>
      </c>
      <c r="J17" s="171"/>
      <c r="K17" s="171"/>
      <c r="L17" s="172">
        <v>0</v>
      </c>
    </row>
    <row r="18" spans="1:12" ht="15.75" customHeight="1" thickBot="1">
      <c r="A18" s="342"/>
      <c r="B18" s="173" t="s">
        <v>133</v>
      </c>
      <c r="C18" s="349"/>
      <c r="D18" s="174">
        <f>E18+I18</f>
        <v>185000</v>
      </c>
      <c r="E18" s="175">
        <f aca="true" t="shared" si="0" ref="E18:L18">SUM(E17:E17)</f>
        <v>185000</v>
      </c>
      <c r="F18" s="175">
        <f t="shared" si="0"/>
        <v>185000</v>
      </c>
      <c r="G18" s="175">
        <f t="shared" si="0"/>
        <v>0</v>
      </c>
      <c r="H18" s="175">
        <f t="shared" si="0"/>
        <v>0</v>
      </c>
      <c r="I18" s="175">
        <f t="shared" si="0"/>
        <v>0</v>
      </c>
      <c r="J18" s="175">
        <f t="shared" si="0"/>
        <v>0</v>
      </c>
      <c r="K18" s="175">
        <f t="shared" si="0"/>
        <v>0</v>
      </c>
      <c r="L18" s="176">
        <f t="shared" si="0"/>
        <v>0</v>
      </c>
    </row>
    <row r="19" spans="1:12" ht="19.5" customHeight="1">
      <c r="A19" s="341" t="s">
        <v>134</v>
      </c>
      <c r="B19" s="177" t="s">
        <v>128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1"/>
    </row>
    <row r="20" spans="1:12" ht="30.75" customHeight="1">
      <c r="A20" s="341"/>
      <c r="B20" s="178" t="s">
        <v>151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6"/>
    </row>
    <row r="21" spans="1:12" ht="30" customHeight="1">
      <c r="A21" s="341"/>
      <c r="B21" s="163" t="s">
        <v>135</v>
      </c>
      <c r="C21" s="347" t="s">
        <v>136</v>
      </c>
      <c r="D21" s="165"/>
      <c r="E21" s="165"/>
      <c r="F21" s="165"/>
      <c r="G21" s="166">
        <v>0</v>
      </c>
      <c r="H21" s="165">
        <v>0</v>
      </c>
      <c r="I21" s="165"/>
      <c r="J21" s="166">
        <v>0</v>
      </c>
      <c r="K21" s="166">
        <v>0</v>
      </c>
      <c r="L21" s="167"/>
    </row>
    <row r="22" spans="1:12" ht="14.25" customHeight="1">
      <c r="A22" s="341"/>
      <c r="B22" s="168" t="s">
        <v>132</v>
      </c>
      <c r="C22" s="348"/>
      <c r="D22" s="179">
        <f>E22+I22</f>
        <v>300000</v>
      </c>
      <c r="E22" s="170">
        <f>SUM(F22:H22)</f>
        <v>300000</v>
      </c>
      <c r="F22" s="170">
        <v>300000</v>
      </c>
      <c r="G22" s="171">
        <v>0</v>
      </c>
      <c r="H22" s="170">
        <v>0</v>
      </c>
      <c r="I22" s="170">
        <f>SUM(J22:L22)</f>
        <v>0</v>
      </c>
      <c r="J22" s="171">
        <v>0</v>
      </c>
      <c r="K22" s="171">
        <v>0</v>
      </c>
      <c r="L22" s="172">
        <v>0</v>
      </c>
    </row>
    <row r="23" spans="1:12" ht="14.25" customHeight="1" thickBot="1">
      <c r="A23" s="341"/>
      <c r="B23" s="173" t="s">
        <v>133</v>
      </c>
      <c r="C23" s="349"/>
      <c r="D23" s="175">
        <f>SUM(D22:D22)</f>
        <v>300000</v>
      </c>
      <c r="E23" s="175">
        <f>SUM(E22:E22)</f>
        <v>300000</v>
      </c>
      <c r="F23" s="175">
        <f>SUM(F22:F22)</f>
        <v>300000</v>
      </c>
      <c r="G23" s="175">
        <f>G22</f>
        <v>0</v>
      </c>
      <c r="H23" s="175">
        <f>SUM(H21:H21)</f>
        <v>0</v>
      </c>
      <c r="I23" s="175">
        <f>SUM(I22:I22)</f>
        <v>0</v>
      </c>
      <c r="J23" s="175">
        <f>J22</f>
        <v>0</v>
      </c>
      <c r="K23" s="175">
        <f>K22</f>
        <v>0</v>
      </c>
      <c r="L23" s="180">
        <f>SUM(L22:L22)</f>
        <v>0</v>
      </c>
    </row>
    <row r="24" spans="1:12" ht="19.5" customHeight="1">
      <c r="A24" s="340" t="s">
        <v>137</v>
      </c>
      <c r="B24" s="160" t="s">
        <v>128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4"/>
    </row>
    <row r="25" spans="1:12" ht="30" customHeight="1">
      <c r="A25" s="341"/>
      <c r="B25" s="181" t="s">
        <v>138</v>
      </c>
      <c r="C25" s="345"/>
      <c r="D25" s="345"/>
      <c r="E25" s="345"/>
      <c r="F25" s="345"/>
      <c r="G25" s="345"/>
      <c r="H25" s="345"/>
      <c r="I25" s="345"/>
      <c r="J25" s="345"/>
      <c r="K25" s="345"/>
      <c r="L25" s="346"/>
    </row>
    <row r="26" spans="1:12" ht="19.5" customHeight="1">
      <c r="A26" s="341"/>
      <c r="B26" s="355" t="s">
        <v>139</v>
      </c>
      <c r="C26" s="347" t="s">
        <v>140</v>
      </c>
      <c r="D26" s="353"/>
      <c r="E26" s="353">
        <f>SUM(F26:H27)</f>
        <v>0</v>
      </c>
      <c r="F26" s="353">
        <v>0</v>
      </c>
      <c r="G26" s="358">
        <v>0</v>
      </c>
      <c r="H26" s="353">
        <v>0</v>
      </c>
      <c r="I26" s="353">
        <f>SUM(J26:L27)</f>
        <v>0</v>
      </c>
      <c r="J26" s="358">
        <v>0</v>
      </c>
      <c r="K26" s="358">
        <v>0</v>
      </c>
      <c r="L26" s="359">
        <v>0</v>
      </c>
    </row>
    <row r="27" spans="1:12" ht="14.25" customHeight="1">
      <c r="A27" s="341"/>
      <c r="B27" s="356"/>
      <c r="C27" s="348"/>
      <c r="D27" s="354"/>
      <c r="E27" s="354"/>
      <c r="F27" s="354"/>
      <c r="G27" s="350"/>
      <c r="H27" s="354"/>
      <c r="I27" s="354"/>
      <c r="J27" s="350"/>
      <c r="K27" s="350"/>
      <c r="L27" s="360"/>
    </row>
    <row r="28" spans="1:12" ht="13.5" customHeight="1">
      <c r="A28" s="341"/>
      <c r="B28" s="168" t="s">
        <v>132</v>
      </c>
      <c r="C28" s="348"/>
      <c r="D28" s="170">
        <f>E28+I28</f>
        <v>2060000</v>
      </c>
      <c r="E28" s="170">
        <f>SUM(F28:H28)</f>
        <v>2060000</v>
      </c>
      <c r="F28" s="170">
        <v>2060000</v>
      </c>
      <c r="G28" s="171">
        <f>SUM(G26)</f>
        <v>0</v>
      </c>
      <c r="H28" s="170">
        <f>SUM(H26)</f>
        <v>0</v>
      </c>
      <c r="I28" s="170">
        <v>0</v>
      </c>
      <c r="J28" s="171">
        <f>SUM(J26)</f>
        <v>0</v>
      </c>
      <c r="K28" s="171">
        <f>SUM(K26)</f>
        <v>0</v>
      </c>
      <c r="L28" s="172">
        <v>0</v>
      </c>
    </row>
    <row r="29" spans="1:12" ht="16.5" customHeight="1" thickBot="1">
      <c r="A29" s="352"/>
      <c r="B29" s="182" t="s">
        <v>133</v>
      </c>
      <c r="C29" s="357"/>
      <c r="D29" s="183">
        <f>E29+I29</f>
        <v>2060000</v>
      </c>
      <c r="E29" s="183">
        <f>SUM(F29:H29)</f>
        <v>2060000</v>
      </c>
      <c r="F29" s="183">
        <f>F28</f>
        <v>2060000</v>
      </c>
      <c r="G29" s="183">
        <f>SUM(G27:G27)</f>
        <v>0</v>
      </c>
      <c r="H29" s="183">
        <f>SUM(H26:H26)</f>
        <v>0</v>
      </c>
      <c r="I29" s="183">
        <f>I28</f>
        <v>0</v>
      </c>
      <c r="J29" s="183">
        <f>SUM(J27:J27)</f>
        <v>0</v>
      </c>
      <c r="K29" s="183">
        <f>SUM(K27:K27)</f>
        <v>0</v>
      </c>
      <c r="L29" s="184">
        <f>L28</f>
        <v>0</v>
      </c>
    </row>
    <row r="30" spans="1:12" ht="16.5" customHeight="1" thickTop="1">
      <c r="A30" s="341" t="s">
        <v>141</v>
      </c>
      <c r="B30" s="177" t="s">
        <v>128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1"/>
    </row>
    <row r="31" spans="1:12" ht="29.25" customHeight="1">
      <c r="A31" s="341"/>
      <c r="B31" s="178" t="s">
        <v>151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6"/>
    </row>
    <row r="32" spans="1:12" ht="38.25" customHeight="1">
      <c r="A32" s="341"/>
      <c r="B32" s="163" t="s">
        <v>153</v>
      </c>
      <c r="C32" s="347" t="s">
        <v>154</v>
      </c>
      <c r="D32" s="165"/>
      <c r="E32" s="165"/>
      <c r="F32" s="165"/>
      <c r="G32" s="166">
        <v>0</v>
      </c>
      <c r="H32" s="165">
        <v>0</v>
      </c>
      <c r="I32" s="165"/>
      <c r="J32" s="166">
        <v>0</v>
      </c>
      <c r="K32" s="166">
        <v>0</v>
      </c>
      <c r="L32" s="167"/>
    </row>
    <row r="33" spans="1:12" ht="16.5" customHeight="1">
      <c r="A33" s="341"/>
      <c r="B33" s="168" t="s">
        <v>132</v>
      </c>
      <c r="C33" s="348"/>
      <c r="D33" s="179">
        <f>E33+I33</f>
        <v>370000</v>
      </c>
      <c r="E33" s="170">
        <f>SUM(F33:H33)</f>
        <v>370000</v>
      </c>
      <c r="F33" s="170">
        <v>370000</v>
      </c>
      <c r="G33" s="171">
        <v>0</v>
      </c>
      <c r="H33" s="170">
        <v>0</v>
      </c>
      <c r="I33" s="170">
        <f>SUM(J33:L33)</f>
        <v>0</v>
      </c>
      <c r="J33" s="171">
        <v>0</v>
      </c>
      <c r="K33" s="171">
        <v>0</v>
      </c>
      <c r="L33" s="172">
        <v>0</v>
      </c>
    </row>
    <row r="34" spans="1:12" ht="16.5" customHeight="1" thickBot="1">
      <c r="A34" s="341"/>
      <c r="B34" s="173" t="s">
        <v>133</v>
      </c>
      <c r="C34" s="349"/>
      <c r="D34" s="175">
        <f>SUM(D33:D33)</f>
        <v>370000</v>
      </c>
      <c r="E34" s="175">
        <f>SUM(E33:E33)</f>
        <v>370000</v>
      </c>
      <c r="F34" s="175">
        <f>SUM(F33:F33)</f>
        <v>370000</v>
      </c>
      <c r="G34" s="175">
        <f>G33</f>
        <v>0</v>
      </c>
      <c r="H34" s="175">
        <f>SUM(H32:H32)</f>
        <v>0</v>
      </c>
      <c r="I34" s="175">
        <f>SUM(I33:I33)</f>
        <v>0</v>
      </c>
      <c r="J34" s="175">
        <f>J33</f>
        <v>0</v>
      </c>
      <c r="K34" s="175">
        <f>K33</f>
        <v>0</v>
      </c>
      <c r="L34" s="180">
        <f>SUM(L33:L33)</f>
        <v>0</v>
      </c>
    </row>
    <row r="35" spans="1:12" ht="16.5" customHeight="1" thickBot="1">
      <c r="A35" s="161"/>
      <c r="B35" s="203"/>
      <c r="C35" s="169"/>
      <c r="D35" s="204"/>
      <c r="E35" s="204"/>
      <c r="F35" s="204"/>
      <c r="G35" s="204"/>
      <c r="H35" s="204"/>
      <c r="I35" s="204"/>
      <c r="J35" s="204"/>
      <c r="K35" s="204"/>
      <c r="L35" s="205"/>
    </row>
    <row r="36" spans="1:12" ht="16.5" customHeight="1">
      <c r="A36" s="340" t="s">
        <v>152</v>
      </c>
      <c r="B36" s="160" t="s">
        <v>142</v>
      </c>
      <c r="C36" s="343"/>
      <c r="D36" s="343"/>
      <c r="E36" s="343"/>
      <c r="F36" s="343"/>
      <c r="G36" s="343"/>
      <c r="H36" s="343"/>
      <c r="I36" s="343"/>
      <c r="J36" s="343"/>
      <c r="K36" s="343"/>
      <c r="L36" s="344"/>
    </row>
    <row r="37" spans="1:12" ht="49.5" customHeight="1">
      <c r="A37" s="341"/>
      <c r="B37" s="181" t="s">
        <v>143</v>
      </c>
      <c r="C37" s="345"/>
      <c r="D37" s="345"/>
      <c r="E37" s="345"/>
      <c r="F37" s="345"/>
      <c r="G37" s="345"/>
      <c r="H37" s="345"/>
      <c r="I37" s="345"/>
      <c r="J37" s="345"/>
      <c r="K37" s="345"/>
      <c r="L37" s="346"/>
    </row>
    <row r="38" spans="1:12" ht="16.5" customHeight="1">
      <c r="A38" s="341"/>
      <c r="B38" s="355" t="s">
        <v>144</v>
      </c>
      <c r="C38" s="347" t="s">
        <v>145</v>
      </c>
      <c r="D38" s="353"/>
      <c r="E38" s="353">
        <f>SUM(F38:H39)</f>
        <v>0</v>
      </c>
      <c r="F38" s="353">
        <v>0</v>
      </c>
      <c r="G38" s="358">
        <v>0</v>
      </c>
      <c r="H38" s="353">
        <v>0</v>
      </c>
      <c r="I38" s="353">
        <f>SUM(J38:L39)</f>
        <v>0</v>
      </c>
      <c r="J38" s="358">
        <v>0</v>
      </c>
      <c r="K38" s="358">
        <v>0</v>
      </c>
      <c r="L38" s="359">
        <v>0</v>
      </c>
    </row>
    <row r="39" spans="1:12" ht="23.25" customHeight="1">
      <c r="A39" s="341"/>
      <c r="B39" s="356"/>
      <c r="C39" s="348"/>
      <c r="D39" s="354"/>
      <c r="E39" s="354"/>
      <c r="F39" s="354"/>
      <c r="G39" s="350"/>
      <c r="H39" s="354"/>
      <c r="I39" s="354"/>
      <c r="J39" s="350"/>
      <c r="K39" s="350"/>
      <c r="L39" s="360"/>
    </row>
    <row r="40" spans="1:12" ht="16.5" customHeight="1">
      <c r="A40" s="341"/>
      <c r="B40" s="168" t="s">
        <v>132</v>
      </c>
      <c r="C40" s="348"/>
      <c r="D40" s="170">
        <f>E40+I40</f>
        <v>5000</v>
      </c>
      <c r="E40" s="170">
        <f>SUM(F40:H40)</f>
        <v>5000</v>
      </c>
      <c r="F40" s="170">
        <v>5000</v>
      </c>
      <c r="G40" s="171">
        <f>SUM(G38)</f>
        <v>0</v>
      </c>
      <c r="H40" s="170">
        <f>SUM(H38)</f>
        <v>0</v>
      </c>
      <c r="I40" s="170">
        <v>0</v>
      </c>
      <c r="J40" s="171">
        <f>SUM(J38)</f>
        <v>0</v>
      </c>
      <c r="K40" s="171">
        <f>SUM(K38)</f>
        <v>0</v>
      </c>
      <c r="L40" s="172">
        <v>0</v>
      </c>
    </row>
    <row r="41" spans="1:12" ht="16.5" customHeight="1" thickBot="1">
      <c r="A41" s="352"/>
      <c r="B41" s="182" t="s">
        <v>133</v>
      </c>
      <c r="C41" s="357"/>
      <c r="D41" s="183">
        <f>E41+I41</f>
        <v>5000</v>
      </c>
      <c r="E41" s="183">
        <f>SUM(F41:H41)</f>
        <v>5000</v>
      </c>
      <c r="F41" s="183">
        <f>F40</f>
        <v>5000</v>
      </c>
      <c r="G41" s="183">
        <f>SUM(G39:G39)</f>
        <v>0</v>
      </c>
      <c r="H41" s="183">
        <f>SUM(H38:H38)</f>
        <v>0</v>
      </c>
      <c r="I41" s="183">
        <f>I40</f>
        <v>0</v>
      </c>
      <c r="J41" s="183">
        <f>SUM(J39:J39)</f>
        <v>0</v>
      </c>
      <c r="K41" s="183">
        <f>SUM(K39:K39)</f>
        <v>0</v>
      </c>
      <c r="L41" s="184">
        <f>L40</f>
        <v>0</v>
      </c>
    </row>
    <row r="42" spans="1:12" ht="19.5" customHeight="1" thickBot="1" thickTop="1">
      <c r="A42" s="185"/>
      <c r="B42" s="186"/>
      <c r="C42" s="187"/>
      <c r="D42" s="188"/>
      <c r="E42" s="188"/>
      <c r="F42" s="188"/>
      <c r="G42" s="188"/>
      <c r="H42" s="188"/>
      <c r="I42" s="188"/>
      <c r="J42" s="188"/>
      <c r="K42" s="188"/>
      <c r="L42" s="188"/>
    </row>
    <row r="43" spans="1:12" ht="19.5" customHeight="1" thickTop="1">
      <c r="A43" s="189" t="s">
        <v>146</v>
      </c>
      <c r="B43" s="206" t="s">
        <v>147</v>
      </c>
      <c r="C43" s="190">
        <v>0</v>
      </c>
      <c r="D43" s="191">
        <f>D49</f>
        <v>15000</v>
      </c>
      <c r="E43" s="191">
        <f>E48</f>
        <v>15000</v>
      </c>
      <c r="F43" s="192">
        <f>F49</f>
        <v>15000</v>
      </c>
      <c r="G43" s="191">
        <v>0</v>
      </c>
      <c r="H43" s="191">
        <f>H49</f>
        <v>0</v>
      </c>
      <c r="I43" s="191">
        <f>I49</f>
        <v>0</v>
      </c>
      <c r="J43" s="191">
        <v>0</v>
      </c>
      <c r="K43" s="191">
        <v>0</v>
      </c>
      <c r="L43" s="193">
        <f>L49</f>
        <v>0</v>
      </c>
    </row>
    <row r="44" spans="1:12" ht="17.25" customHeight="1">
      <c r="A44" s="361" t="s">
        <v>127</v>
      </c>
      <c r="B44" s="194" t="s">
        <v>128</v>
      </c>
      <c r="C44" s="363"/>
      <c r="D44" s="363"/>
      <c r="E44" s="363"/>
      <c r="F44" s="363"/>
      <c r="G44" s="363"/>
      <c r="H44" s="363"/>
      <c r="I44" s="363"/>
      <c r="J44" s="363"/>
      <c r="K44" s="363"/>
      <c r="L44" s="364"/>
    </row>
    <row r="45" spans="1:12" ht="31.5" customHeight="1">
      <c r="A45" s="341"/>
      <c r="B45" s="181" t="s">
        <v>148</v>
      </c>
      <c r="C45" s="363"/>
      <c r="D45" s="363"/>
      <c r="E45" s="363"/>
      <c r="F45" s="363"/>
      <c r="G45" s="363"/>
      <c r="H45" s="363"/>
      <c r="I45" s="363"/>
      <c r="J45" s="363"/>
      <c r="K45" s="363"/>
      <c r="L45" s="364"/>
    </row>
    <row r="46" spans="1:12" ht="19.5" customHeight="1">
      <c r="A46" s="341"/>
      <c r="B46" s="365" t="s">
        <v>155</v>
      </c>
      <c r="C46" s="347" t="s">
        <v>149</v>
      </c>
      <c r="D46" s="367"/>
      <c r="E46" s="367"/>
      <c r="F46" s="367"/>
      <c r="G46" s="367"/>
      <c r="H46" s="367"/>
      <c r="I46" s="367"/>
      <c r="J46" s="367"/>
      <c r="K46" s="367"/>
      <c r="L46" s="369"/>
    </row>
    <row r="47" spans="1:12" ht="13.5" customHeight="1">
      <c r="A47" s="341"/>
      <c r="B47" s="356"/>
      <c r="C47" s="348"/>
      <c r="D47" s="368"/>
      <c r="E47" s="368"/>
      <c r="F47" s="368"/>
      <c r="G47" s="368"/>
      <c r="H47" s="368"/>
      <c r="I47" s="368"/>
      <c r="J47" s="368"/>
      <c r="K47" s="368"/>
      <c r="L47" s="370"/>
    </row>
    <row r="48" spans="1:12" ht="14.25" customHeight="1">
      <c r="A48" s="341"/>
      <c r="B48" s="168" t="s">
        <v>132</v>
      </c>
      <c r="C48" s="348"/>
      <c r="D48" s="195">
        <f>E48</f>
        <v>15000</v>
      </c>
      <c r="E48" s="195">
        <f>F48</f>
        <v>15000</v>
      </c>
      <c r="F48" s="195">
        <v>15000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6">
        <v>0</v>
      </c>
    </row>
    <row r="49" spans="1:12" ht="19.5" customHeight="1">
      <c r="A49" s="362"/>
      <c r="B49" s="207" t="s">
        <v>133</v>
      </c>
      <c r="C49" s="366"/>
      <c r="D49" s="197">
        <f>E49+I49</f>
        <v>15000</v>
      </c>
      <c r="E49" s="197">
        <f>F49</f>
        <v>15000</v>
      </c>
      <c r="F49" s="197">
        <f>F48</f>
        <v>15000</v>
      </c>
      <c r="G49" s="197">
        <f>SUM(G47:G47)</f>
        <v>0</v>
      </c>
      <c r="H49" s="197">
        <f>SUM(H46:H46)</f>
        <v>0</v>
      </c>
      <c r="I49" s="197">
        <f>SUM(I46:I46)</f>
        <v>0</v>
      </c>
      <c r="J49" s="197">
        <f>SUM(J47:J47)</f>
        <v>0</v>
      </c>
      <c r="K49" s="197">
        <f>SUM(K47:K47)</f>
        <v>0</v>
      </c>
      <c r="L49" s="198">
        <f>SUM(L46:L46)</f>
        <v>0</v>
      </c>
    </row>
    <row r="50" spans="1:12" ht="19.5" customHeight="1" thickBot="1">
      <c r="A50" s="371" t="s">
        <v>150</v>
      </c>
      <c r="B50" s="372"/>
      <c r="C50" s="199">
        <f>C43+C13</f>
        <v>0</v>
      </c>
      <c r="D50" s="209">
        <f>E50+I50</f>
        <v>2935000</v>
      </c>
      <c r="E50" s="209">
        <f>SUM(F50:H50)</f>
        <v>2935000</v>
      </c>
      <c r="F50" s="209">
        <f>F49+F13</f>
        <v>2935000</v>
      </c>
      <c r="G50" s="201">
        <f>G13+G43</f>
        <v>0</v>
      </c>
      <c r="H50" s="201">
        <f>H43+H13</f>
        <v>0</v>
      </c>
      <c r="I50" s="200">
        <f>SUM(J50:L50)</f>
        <v>0</v>
      </c>
      <c r="J50" s="201">
        <f>J43+J13</f>
        <v>0</v>
      </c>
      <c r="K50" s="201">
        <f>K43+K13</f>
        <v>0</v>
      </c>
      <c r="L50" s="202">
        <v>0</v>
      </c>
    </row>
    <row r="51" ht="19.5" customHeight="1" thickTop="1"/>
  </sheetData>
  <mergeCells count="65">
    <mergeCell ref="A50:B50"/>
    <mergeCell ref="A30:A34"/>
    <mergeCell ref="C30:L31"/>
    <mergeCell ref="C32:C34"/>
    <mergeCell ref="H46:H47"/>
    <mergeCell ref="I46:I47"/>
    <mergeCell ref="J46:J47"/>
    <mergeCell ref="K46:K47"/>
    <mergeCell ref="A36:A41"/>
    <mergeCell ref="K26:K27"/>
    <mergeCell ref="A44:A49"/>
    <mergeCell ref="C44:L45"/>
    <mergeCell ref="B46:B47"/>
    <mergeCell ref="C46:C49"/>
    <mergeCell ref="D46:D47"/>
    <mergeCell ref="E46:E47"/>
    <mergeCell ref="F46:F47"/>
    <mergeCell ref="G46:G47"/>
    <mergeCell ref="L46:L47"/>
    <mergeCell ref="J26:J27"/>
    <mergeCell ref="L38:L39"/>
    <mergeCell ref="K38:K39"/>
    <mergeCell ref="L26:L27"/>
    <mergeCell ref="C36:L37"/>
    <mergeCell ref="F38:F39"/>
    <mergeCell ref="I38:I39"/>
    <mergeCell ref="J38:J39"/>
    <mergeCell ref="G38:G39"/>
    <mergeCell ref="I26:I27"/>
    <mergeCell ref="B38:B39"/>
    <mergeCell ref="C38:C41"/>
    <mergeCell ref="D38:D39"/>
    <mergeCell ref="E38:E39"/>
    <mergeCell ref="A24:A29"/>
    <mergeCell ref="H38:H39"/>
    <mergeCell ref="C24:L25"/>
    <mergeCell ref="B26:B27"/>
    <mergeCell ref="C26:C29"/>
    <mergeCell ref="D26:D27"/>
    <mergeCell ref="E26:E27"/>
    <mergeCell ref="F26:F27"/>
    <mergeCell ref="G26:G27"/>
    <mergeCell ref="H26:H27"/>
    <mergeCell ref="A14:A18"/>
    <mergeCell ref="C14:L15"/>
    <mergeCell ref="C16:C18"/>
    <mergeCell ref="A19:A23"/>
    <mergeCell ref="C19:L20"/>
    <mergeCell ref="C21:C23"/>
    <mergeCell ref="E10:E11"/>
    <mergeCell ref="F10:H10"/>
    <mergeCell ref="I10:I11"/>
    <mergeCell ref="J10:L10"/>
    <mergeCell ref="E7:L7"/>
    <mergeCell ref="E8:L8"/>
    <mergeCell ref="E9:H9"/>
    <mergeCell ref="I9:L9"/>
    <mergeCell ref="A7:A11"/>
    <mergeCell ref="B7:B11"/>
    <mergeCell ref="C7:C11"/>
    <mergeCell ref="D7:D11"/>
    <mergeCell ref="B1:D1"/>
    <mergeCell ref="G3:L3"/>
    <mergeCell ref="A4:L4"/>
    <mergeCell ref="A5:L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2010-07-09T07:50:16Z</cp:lastPrinted>
  <dcterms:created xsi:type="dcterms:W3CDTF">2010-07-08T07:42:07Z</dcterms:created>
  <dcterms:modified xsi:type="dcterms:W3CDTF">2010-07-09T07:51:29Z</dcterms:modified>
  <cp:category/>
  <cp:version/>
  <cp:contentType/>
  <cp:contentStatus/>
</cp:coreProperties>
</file>