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3"/>
  </bookViews>
  <sheets>
    <sheet name="załącznik nr 1" sheetId="1" r:id="rId1"/>
    <sheet name="załacznik nr 2" sheetId="2" r:id="rId2"/>
    <sheet name="załącznik nr 3" sheetId="3" r:id="rId3"/>
    <sheet name="załącznik nr 4" sheetId="4" r:id="rId4"/>
  </sheets>
  <definedNames>
    <definedName name="_xlnm.Print_Titles" localSheetId="2">'załącznik nr 3'!$5:$5</definedName>
    <definedName name="_xlnm.Print_Titles" localSheetId="3">'załącznik nr 4'!$7:$8</definedName>
  </definedNames>
  <calcPr fullCalcOnLoad="1"/>
</workbook>
</file>

<file path=xl/sharedStrings.xml><?xml version="1.0" encoding="utf-8"?>
<sst xmlns="http://schemas.openxmlformats.org/spreadsheetml/2006/main" count="443" uniqueCount="206">
  <si>
    <t>Dział</t>
  </si>
  <si>
    <t>Rozdział</t>
  </si>
  <si>
    <t>Paragraf</t>
  </si>
  <si>
    <t>Treść</t>
  </si>
  <si>
    <t>010</t>
  </si>
  <si>
    <t>Rolnictwo i łowiectwo</t>
  </si>
  <si>
    <t>01010</t>
  </si>
  <si>
    <t>Infrastruktura wodociągowa i sanitacyjna wsi</t>
  </si>
  <si>
    <t>6260</t>
  </si>
  <si>
    <t>Dotacje otrzymane z funduszy celowych na finansowanie lub dofinansowanie kosztów realizacji inwestycji i zakupów inwestycyjnych jednostek sektora finansów publicznych</t>
  </si>
  <si>
    <t>01095</t>
  </si>
  <si>
    <t>Pozostała działalność</t>
  </si>
  <si>
    <t>0770</t>
  </si>
  <si>
    <t>Wpłaty z tytułu odpłatnego nabycia prawa własności oraz prawa użytkowania wieczystego nieruchomości</t>
  </si>
  <si>
    <t>600</t>
  </si>
  <si>
    <t>Transport i łączność</t>
  </si>
  <si>
    <t>60016</t>
  </si>
  <si>
    <t>Drogi publiczne gminne</t>
  </si>
  <si>
    <t>700</t>
  </si>
  <si>
    <t>Gospodarka mieszkaniowa</t>
  </si>
  <si>
    <t>70005</t>
  </si>
  <si>
    <t>Gospodarka gruntami i nieruchomościami</t>
  </si>
  <si>
    <t>0690</t>
  </si>
  <si>
    <t>Wpływy z różnych opłat</t>
  </si>
  <si>
    <t>0760</t>
  </si>
  <si>
    <t>Wpływy z tytułu przekształcenia prawa użytkowania wieczystego przysługującego osobom fizycznym w prawo własności</t>
  </si>
  <si>
    <t>750</t>
  </si>
  <si>
    <t>Administracja publiczna</t>
  </si>
  <si>
    <t>75095</t>
  </si>
  <si>
    <t>0970</t>
  </si>
  <si>
    <t>Wpływy z różnych dochodów</t>
  </si>
  <si>
    <t>756</t>
  </si>
  <si>
    <t>Dochody od osób prawnych, od osób fizycznych i od innych jednostek nieposiadających osobowości prawnej oraz wydatki związane z ich poborem</t>
  </si>
  <si>
    <t>75616</t>
  </si>
  <si>
    <t>Wpływy z podatku rolnego, podatku leśnego, podatku od spadków i darowizn, podatku od czynności cywilno-prawnych oraz podatków i opłat lokalnych od osób fizycznych</t>
  </si>
  <si>
    <t>0340</t>
  </si>
  <si>
    <t>Podatek od środków transportowych</t>
  </si>
  <si>
    <t>0360</t>
  </si>
  <si>
    <t>Podatek od spadków i darowizn</t>
  </si>
  <si>
    <t>0910</t>
  </si>
  <si>
    <t>Odsetki od nieterminowych wpłat z tytułu podatków i opłat</t>
  </si>
  <si>
    <t>75621</t>
  </si>
  <si>
    <t>Udziały gmin w podatkach stanowiących dochód budżetu państwa</t>
  </si>
  <si>
    <t>0020</t>
  </si>
  <si>
    <t>Podatek dochodowy od osób prawnych</t>
  </si>
  <si>
    <t>852</t>
  </si>
  <si>
    <t>Pomoc społeczna</t>
  </si>
  <si>
    <t>85212</t>
  </si>
  <si>
    <t>Świadczenia rodzinne, świadczenia z funduszu alimentacyjneego oraz składki na ubezpieczenia emerytalne i rentowe z ubezpieczenia społecznego</t>
  </si>
  <si>
    <t>2360</t>
  </si>
  <si>
    <t>Dochody jednostek samorządu terytorialnego związane z realizacją zadań z zakresu administracji rządowej oraz innych zadań zleconych ustawami</t>
  </si>
  <si>
    <t>85214</t>
  </si>
  <si>
    <t>Zasiłki i pomoc w naturze oraz składki na ubezpieczenia emerytalne i rentowe</t>
  </si>
  <si>
    <t>2030</t>
  </si>
  <si>
    <t>Dotacje celowe otrzymane z budżetu państwa na realizację własnych zadań bieżących gmin (związków gmin)</t>
  </si>
  <si>
    <t>921</t>
  </si>
  <si>
    <t>Kultura i ochrona dziedzictwa narodowego</t>
  </si>
  <si>
    <t>92116</t>
  </si>
  <si>
    <t>Biblioteki</t>
  </si>
  <si>
    <t>2910</t>
  </si>
  <si>
    <t xml:space="preserve">Wpływy ze zwrotów dotacji oraz płatności, w tym wykorzystanych niezgodnie z przeznaczeniem lub wykorzystanych z naruszeniem procedur, o których mowa w art. 184 ustawy, pobranych nienależnie lub w nadmiernej wysokości </t>
  </si>
  <si>
    <t>Załącznik Nr 1 do Uchwały Rady Gminy Chojnów</t>
  </si>
  <si>
    <t>DOCHODY</t>
  </si>
  <si>
    <t>Zmniejszenia</t>
  </si>
  <si>
    <t>Zwiększenia</t>
  </si>
  <si>
    <t>Razem</t>
  </si>
  <si>
    <t>Przychody z zaciągniętych pożyczek i kredytów na rynku krajowym</t>
  </si>
  <si>
    <t>RAZEM</t>
  </si>
  <si>
    <t>4260</t>
  </si>
  <si>
    <t>Zakup energii</t>
  </si>
  <si>
    <t>4300</t>
  </si>
  <si>
    <t>Zakup usług pozostałych</t>
  </si>
  <si>
    <t>70095</t>
  </si>
  <si>
    <t>4210</t>
  </si>
  <si>
    <t>Zakup materiałów i wyposażenia</t>
  </si>
  <si>
    <t>75022</t>
  </si>
  <si>
    <t>Rady gmin (miast i miast na prawach powiatu)</t>
  </si>
  <si>
    <t>4410</t>
  </si>
  <si>
    <t>Podróże służbowe krajowe</t>
  </si>
  <si>
    <t>75023</t>
  </si>
  <si>
    <t>Urzędy gmin (miast i miast na prawach powiatu)</t>
  </si>
  <si>
    <t>4270</t>
  </si>
  <si>
    <t>Zakup usług remontowych</t>
  </si>
  <si>
    <t>4430</t>
  </si>
  <si>
    <t>Różne opłaty i składki</t>
  </si>
  <si>
    <t>4530</t>
  </si>
  <si>
    <t>Podatek od towarów i usług (VAT).</t>
  </si>
  <si>
    <t>4750</t>
  </si>
  <si>
    <t>Zakup akcesoriów komputerowych, w tym programów i licencji</t>
  </si>
  <si>
    <t>801</t>
  </si>
  <si>
    <t>Oświata i wychowanie</t>
  </si>
  <si>
    <t>80113</t>
  </si>
  <si>
    <t>Dowożenie uczniów do szkół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</si>
  <si>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</si>
  <si>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</si>
  <si>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4130</t>
  </si>
  <si>
    <t>Składki na ubezpieczenie zdrowotne</t>
  </si>
  <si>
    <t>85295</t>
  </si>
  <si>
    <t>3110</t>
  </si>
  <si>
    <t>Świadczenia społeczne</t>
  </si>
  <si>
    <t>92120</t>
  </si>
  <si>
    <t>Ochrona zabytków i opieka nad zabytkami</t>
  </si>
  <si>
    <t>2720</t>
  </si>
  <si>
    <t>Dotacje celowe z budżetu na finansowanie lub dofinansowanie prac remontowych i konserwatorskich obiektów zabytkowych przekazane jednostkom niezaliczanym do sektora finansów publicznych</t>
  </si>
  <si>
    <t>92195</t>
  </si>
  <si>
    <t>Załącznik Nr 2 do Uchwały Rady Gminy Chojnów</t>
  </si>
  <si>
    <t>WYDATKI</t>
  </si>
  <si>
    <t>Załącznik Nr 6 do Uchwały Rady Gminy w Chojnowie                        Nr XLIII/257/2009 z dnia 18 grudnia 2009r.</t>
  </si>
  <si>
    <t>PLAN ZADAŃ INWESTYCYJNYCH NA ROK 2010</t>
  </si>
  <si>
    <t>§</t>
  </si>
  <si>
    <t>Nazwa inwestycji</t>
  </si>
  <si>
    <t>Wartość szacunkowa</t>
  </si>
  <si>
    <t>Środki własne</t>
  </si>
  <si>
    <t>Zob. z odr.ter. płatności</t>
  </si>
  <si>
    <t xml:space="preserve">Pożyczki, kredyty długoterm. </t>
  </si>
  <si>
    <t>Dotacje WFOŚiGW, UE, MGiP i inne</t>
  </si>
  <si>
    <t>Wydatki do poniesienia w roku budż.</t>
  </si>
  <si>
    <t>6050</t>
  </si>
  <si>
    <t>Wodociąg Goliszów.</t>
  </si>
  <si>
    <t>Budowa kanalizacji sanitarnej  dla wsi Rokitki Etap II,</t>
  </si>
  <si>
    <t>Budowa sieci wodno - kanalizacyjnej dla wsi Pawlikowice etap II</t>
  </si>
  <si>
    <t>6057</t>
  </si>
  <si>
    <t>6059</t>
  </si>
  <si>
    <t>Wykonanie dokumentacji technicznej budowy kanalizacji sanitarnej dla wsi: Jerzmanowice etap I, Witków etap II, Groble etap III, Stary Łom etap IV, Krzywa etap V, Osetnica etap VI, Konradówka etap VII, Piotrowice etap VII</t>
  </si>
  <si>
    <t>Wykonanie przyłącza energetycznego pompowni w Gołocinie.</t>
  </si>
  <si>
    <t>Budowa Stacji Uzdatniania Wody w miejscowości Okmiany II</t>
  </si>
  <si>
    <t>Wykonanie projektu przyłącza energetycznego oczyszczalni ścieków w Zamienicach</t>
  </si>
  <si>
    <t>Modernizacja sieci wodociągowej Konradówka - Gołaczów</t>
  </si>
  <si>
    <t>Modernizacja sieci wodno - kanalizacyjnej Dobroszów Siedliska</t>
  </si>
  <si>
    <t>Remont drogi gminnej w Niedźwiedzicach</t>
  </si>
  <si>
    <t>Budowa chodnika we wsi Rokitki - etap I wraz z poszerzeniem jezdni drogi - etap II</t>
  </si>
  <si>
    <t>Remont dróg gminnych w miejscowości Osetnica oraz w miejscowości Jaroszówka</t>
  </si>
  <si>
    <t>Remont drogi gminnej w miejscowości Okmiany</t>
  </si>
  <si>
    <t>Adaptacja budynku biblioteki gminnej na mieszkania</t>
  </si>
  <si>
    <t>6060</t>
  </si>
  <si>
    <t>Zakup  gruntów  ANR</t>
  </si>
  <si>
    <t>Remont świetlicy wiejskiej w Goliszowie</t>
  </si>
  <si>
    <t>Budowa dwóch socjalnych budynków mieszkalnych 12-to rodzinnych wraz z przyłączami: wody, kanalizacji sanitarnej i energii elektrycznej - wykonanie segmentu A, etap II</t>
  </si>
  <si>
    <t>Zakup  sprzętu  informatycznego i oprogramowania  na  potrzeby  Urzędu  Gminy</t>
  </si>
  <si>
    <t>754</t>
  </si>
  <si>
    <t>75412</t>
  </si>
  <si>
    <t>Modernizacja zaplecza remizy OSP w Witkowie</t>
  </si>
  <si>
    <t>Modernizacja Remizy OSP w Niedżwiedzicach</t>
  </si>
  <si>
    <t>Zakup gruntów przyległych do Remizy OSP w Krzywej</t>
  </si>
  <si>
    <t>80101</t>
  </si>
  <si>
    <t>Wykonanie tablicy pamiątkowej dla projektu pn.: "Budowa sali sportowej przy Szkole Podstawowej w  Krzywej 52"</t>
  </si>
  <si>
    <t>Zakup pieca CO do Szkoły Podstawowej w Okmianach</t>
  </si>
  <si>
    <t>900</t>
  </si>
  <si>
    <t>90015</t>
  </si>
  <si>
    <t>Zakup punktów oświetleniowych na terenie miejscowości: Groble, Konradówka - Piotrowice, Michów, Osetnica</t>
  </si>
  <si>
    <t>90095</t>
  </si>
  <si>
    <t>6220</t>
  </si>
  <si>
    <t>Dotacja celowa na budowę schroniska dla zwierząt</t>
  </si>
  <si>
    <t>92109</t>
  </si>
  <si>
    <t>Montaż kominka w świetlicy wiejskiej we wsi Biskupin</t>
  </si>
  <si>
    <t>Wykonanie elewacji i wiatrołapu w świetlicy wiejskiej w Goliszowie</t>
  </si>
  <si>
    <t>Wykonanie ogrodzenia świetlicy Gołocin - Pawlikowice wraz z tarasem</t>
  </si>
  <si>
    <t>Budowa zaplecza magazynowego w świetlicy we wsi Stary Łom</t>
  </si>
  <si>
    <t>Zakup szafy chłodniczej do kuchni w świetlicy w Zamienicach</t>
  </si>
  <si>
    <t>Wykonanie projektu pn.:Remont Gminnego Ośrodka Kultury i Rekreacji w Piotrowicach obejmujący: Inwentaryzację architektoniczną budynku, projekt wymiany okien, projekt wymiany sieci wodnej, kanalizacyjnej, elektrycznej oraz centralnego ogrzewania.</t>
  </si>
  <si>
    <t>Remont Gminnego Ośrodka Kultury i Rekreacji w Piotrowicach obejmujący wymianę okien - etap I</t>
  </si>
  <si>
    <t>Dotacja na budowę punktu bibliotecznego wraz z zapleczem szkoleniowo - warsztatowym we wsi Witków</t>
  </si>
  <si>
    <t>Dotacja na modernizację ogrzewania Gminnej Biblioteki Publicznej w Chojnowie z/s w Krzywej Filia w Dobroszowie i Białej</t>
  </si>
  <si>
    <t>926</t>
  </si>
  <si>
    <t>92601</t>
  </si>
  <si>
    <t>Budowa kompleksu boisk sportowych w ramach programu "Moje Boisko - Orlik 2012" (boisko piłkarskie oraz boisko wielofunkcyjne wraz z zapleczem sanitarno - szatniowym) przy Zespole Szkolno - Przedszkolnym w Rokitkach</t>
  </si>
  <si>
    <t>92695</t>
  </si>
  <si>
    <t>Budowa ogólnodostępnej strefy rekreacyjno - wypoczynkowej w Budziwojowie</t>
  </si>
  <si>
    <t>Budowa placu zabaw we wsi Jerzmanowice</t>
  </si>
  <si>
    <t>Budowa placu zabaw we wsi Strupice</t>
  </si>
  <si>
    <t>Wykonanie studni oraz montażem sprzętu nawadniającego przy boisku sportowym we wsi Niedźwiedzice</t>
  </si>
  <si>
    <t>Wykonanie studni głębinowej z pompą przy boisku sportowym we wsi Witków</t>
  </si>
  <si>
    <t>Renowacja murawy boiska we wsi Krzywa</t>
  </si>
  <si>
    <t>Wykonanie przyłączy do boiska sportowego we wsi Krzywa</t>
  </si>
  <si>
    <t>Wyposażenie boiska sportowego w zaplecze kontenerowe socjalne we wsi Budziwojów</t>
  </si>
  <si>
    <t>Wykonanie przyłączy do boiska sportowego we wsi Budziwojów</t>
  </si>
  <si>
    <t>Zakup kosiarki do koszenia na boisku sportowym w Goliszowie</t>
  </si>
  <si>
    <t>*</t>
  </si>
  <si>
    <t>Załącznik nr 15 do Uchwały Nr XLIII/257/2009</t>
  </si>
  <si>
    <t xml:space="preserve">Rady Gminy w Chojnowie </t>
  </si>
  <si>
    <t>z dnia 18 grudnia 2009</t>
  </si>
  <si>
    <t>LIMITY WYDATKÓW NA WIELOLETNIE PROGRAMY INWESTYCYJNE NA LATA 2010-2012</t>
  </si>
  <si>
    <t>Przewidywany termin realizacji</t>
  </si>
  <si>
    <t>Nazwa zadania  (inwestycji)</t>
  </si>
  <si>
    <t>Wartość szacunkowa Inwestycji</t>
  </si>
  <si>
    <t xml:space="preserve">Finansowanie zadania </t>
  </si>
  <si>
    <t>Budżet gminy</t>
  </si>
  <si>
    <t>Inne środki</t>
  </si>
  <si>
    <t>Fundusze UE</t>
  </si>
  <si>
    <t>Kredyty,  pożyczki</t>
  </si>
  <si>
    <t>KANALIZACJA I WODOCIĄGI</t>
  </si>
  <si>
    <t>Wykonanie projekt przyłącza energetycznego oczyszczalni ścieków w Zamienicach</t>
  </si>
  <si>
    <t>x</t>
  </si>
  <si>
    <t xml:space="preserve">Budowa sieci kanalizacji sanitarnej dla wsi Zamienice etap I </t>
  </si>
  <si>
    <t>Budowa sieci kanalizacji sanitarnej dla wsi Zamienice kolonia i Rokitki kolonia Brzozy</t>
  </si>
  <si>
    <t>Budowa oczyszczalni ścieków we wsi Zamienice etap V</t>
  </si>
  <si>
    <t>Budowa SUW w miejscowości Okmiany</t>
  </si>
  <si>
    <t>DROGI</t>
  </si>
  <si>
    <t xml:space="preserve">Remont drogi gminnej w Niedźwiedzicach </t>
  </si>
  <si>
    <t>Wykonanie drogi gminnej w miejscowości Gołocin</t>
  </si>
  <si>
    <t>BUDOWNICTWO</t>
  </si>
  <si>
    <t>INFRASTRUKTURA WIEJSKA</t>
  </si>
  <si>
    <t>2010</t>
  </si>
  <si>
    <t>Nr LIX/323/2010 z dnia  09 listopada 2010r.</t>
  </si>
  <si>
    <t>Załącznik Nr 3 do Uchwały Rady Gminy Chojnów Nr LIX/323/2010                                              z dnia  09 listopada 2010</t>
  </si>
  <si>
    <t>Załącznik Nr 4 do Uchwały Rady Gminy Chojnów                                                           Nr LIX/323/2010 z dnia 09 listopada 2010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</si>
</sst>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?,??0.00"/>
    <numFmt numFmtId="165" formatCode="_-* #,##0\ _z_ł_-;\-* #,##0\ _z_ł_-;_-* &quot;-&quot;??\ _z_ł_-;_-@_-"/>
  </numFmts>
  <fonts count="30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9.75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0"/>
    </font>
    <font>
      <b/>
      <sz val="12"/>
      <color indexed="8"/>
      <name val="Arial"/>
      <family val="2"/>
    </font>
    <font>
      <b/>
      <sz val="8.25"/>
      <color indexed="8"/>
      <name val="Arial"/>
      <family val="2"/>
    </font>
    <font>
      <b/>
      <sz val="12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8.5"/>
      <color indexed="8"/>
      <name val="Arial"/>
      <family val="0"/>
    </font>
    <font>
      <b/>
      <sz val="8"/>
      <color indexed="8"/>
      <name val="Arial CE"/>
      <family val="0"/>
    </font>
    <font>
      <sz val="8"/>
      <name val="Arial"/>
      <family val="0"/>
    </font>
    <font>
      <b/>
      <sz val="8"/>
      <name val="Arial"/>
      <family val="2"/>
    </font>
    <font>
      <sz val="9"/>
      <color indexed="8"/>
      <name val="Arial"/>
      <family val="0"/>
    </font>
    <font>
      <b/>
      <sz val="8"/>
      <name val="Times New Roman"/>
      <family val="1"/>
    </font>
    <font>
      <b/>
      <sz val="7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 CE"/>
      <family val="2"/>
    </font>
    <font>
      <sz val="7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sz val="5"/>
      <name val="Arial"/>
      <family val="0"/>
    </font>
    <font>
      <b/>
      <sz val="4"/>
      <name val="Arial"/>
      <family val="0"/>
    </font>
    <font>
      <b/>
      <sz val="10"/>
      <name val="Arial CE"/>
      <family val="2"/>
    </font>
    <font>
      <sz val="10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59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thin"/>
      <bottom style="thick"/>
    </border>
    <border>
      <left style="thin"/>
      <right style="thin"/>
      <top style="thick"/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</borders>
  <cellStyleXfs count="16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0" fillId="0" borderId="0" applyFont="0" applyFill="0" applyBorder="0" applyAlignment="0" applyProtection="0"/>
  </cellStyleXfs>
  <cellXfs count="279">
    <xf numFmtId="0" fontId="1" fillId="0" borderId="0" xfId="0" applyNumberFormat="1" applyFill="1" applyBorder="1" applyAlignment="1" applyProtection="1">
      <alignment horizontal="left"/>
      <protection locked="0"/>
    </xf>
    <xf numFmtId="0" fontId="1" fillId="0" borderId="0" xfId="0" applyNumberFormat="1" applyFill="1" applyBorder="1" applyAlignment="1" applyProtection="1">
      <alignment/>
      <protection locked="0"/>
    </xf>
    <xf numFmtId="43" fontId="12" fillId="0" borderId="1" xfId="15" applyFont="1" applyBorder="1" applyAlignment="1">
      <alignment horizontal="center" vertical="center"/>
    </xf>
    <xf numFmtId="43" fontId="12" fillId="0" borderId="2" xfId="15" applyFont="1" applyBorder="1" applyAlignment="1">
      <alignment horizontal="center" vertical="center"/>
    </xf>
    <xf numFmtId="43" fontId="12" fillId="0" borderId="2" xfId="15" applyFont="1" applyBorder="1" applyAlignment="1">
      <alignment vertical="center"/>
    </xf>
    <xf numFmtId="43" fontId="12" fillId="0" borderId="3" xfId="15" applyFont="1" applyBorder="1" applyAlignment="1">
      <alignment horizontal="center" vertical="center"/>
    </xf>
    <xf numFmtId="49" fontId="2" fillId="2" borderId="0" xfId="0" applyBorder="1" applyAlignment="1">
      <alignment vertical="center" wrapText="1"/>
    </xf>
    <xf numFmtId="43" fontId="6" fillId="2" borderId="4" xfId="15" applyNumberFormat="1" applyFont="1" applyBorder="1" applyAlignment="1">
      <alignment horizontal="center" vertical="center" wrapText="1"/>
    </xf>
    <xf numFmtId="43" fontId="6" fillId="2" borderId="4" xfId="0" applyNumberFormat="1" applyBorder="1" applyAlignment="1">
      <alignment vertical="center" wrapText="1"/>
    </xf>
    <xf numFmtId="43" fontId="6" fillId="2" borderId="5" xfId="0" applyNumberFormat="1" applyBorder="1" applyAlignment="1">
      <alignment vertical="center" wrapText="1"/>
    </xf>
    <xf numFmtId="49" fontId="2" fillId="2" borderId="0" xfId="0" applyBorder="1" applyAlignment="1">
      <alignment vertical="center" wrapText="1"/>
    </xf>
    <xf numFmtId="49" fontId="2" fillId="2" borderId="0" xfId="0" applyBorder="1" applyAlignment="1">
      <alignment vertical="center" wrapText="1"/>
    </xf>
    <xf numFmtId="49" fontId="2" fillId="2" borderId="0" xfId="0" applyBorder="1" applyAlignment="1">
      <alignment vertical="center" wrapText="1"/>
    </xf>
    <xf numFmtId="49" fontId="4" fillId="3" borderId="6" xfId="0" applyFont="1" applyBorder="1" applyAlignment="1">
      <alignment horizontal="center" vertical="center" wrapText="1"/>
    </xf>
    <xf numFmtId="49" fontId="7" fillId="3" borderId="7" xfId="0" applyFont="1" applyBorder="1" applyAlignment="1">
      <alignment horizontal="center" vertical="center" wrapText="1"/>
    </xf>
    <xf numFmtId="49" fontId="4" fillId="3" borderId="7" xfId="0" applyFont="1" applyBorder="1" applyAlignment="1">
      <alignment horizontal="center" vertical="center" wrapText="1"/>
    </xf>
    <xf numFmtId="49" fontId="4" fillId="3" borderId="7" xfId="0" applyBorder="1" applyAlignment="1">
      <alignment horizontal="justify" vertical="center" wrapText="1"/>
    </xf>
    <xf numFmtId="43" fontId="4" fillId="3" borderId="7" xfId="0" applyNumberFormat="1" applyBorder="1" applyAlignment="1">
      <alignment vertical="center" wrapText="1"/>
    </xf>
    <xf numFmtId="43" fontId="4" fillId="3" borderId="8" xfId="0" applyNumberFormat="1" applyBorder="1" applyAlignment="1">
      <alignment vertical="center" wrapText="1"/>
    </xf>
    <xf numFmtId="49" fontId="8" fillId="2" borderId="6" xfId="0" applyFont="1" applyBorder="1" applyAlignment="1">
      <alignment horizontal="center" vertical="center" wrapText="1"/>
    </xf>
    <xf numFmtId="49" fontId="8" fillId="4" borderId="7" xfId="0" applyFont="1" applyBorder="1" applyAlignment="1">
      <alignment horizontal="center" vertical="center" wrapText="1"/>
    </xf>
    <xf numFmtId="49" fontId="7" fillId="4" borderId="7" xfId="0" applyFont="1" applyBorder="1" applyAlignment="1">
      <alignment horizontal="center" vertical="center" wrapText="1"/>
    </xf>
    <xf numFmtId="49" fontId="5" fillId="4" borderId="7" xfId="0" applyBorder="1" applyAlignment="1">
      <alignment horizontal="justify" vertical="center" wrapText="1"/>
    </xf>
    <xf numFmtId="43" fontId="5" fillId="4" borderId="7" xfId="0" applyNumberFormat="1" applyBorder="1" applyAlignment="1">
      <alignment vertical="center" wrapText="1"/>
    </xf>
    <xf numFmtId="43" fontId="5" fillId="4" borderId="8" xfId="0" applyNumberFormat="1" applyBorder="1" applyAlignment="1">
      <alignment vertical="center" wrapText="1"/>
    </xf>
    <xf numFmtId="49" fontId="8" fillId="2" borderId="7" xfId="0" applyFont="1" applyBorder="1" applyAlignment="1">
      <alignment horizontal="center" vertical="center" wrapText="1"/>
    </xf>
    <xf numFmtId="49" fontId="5" fillId="2" borderId="7" xfId="0" applyBorder="1" applyAlignment="1">
      <alignment horizontal="justify" vertical="center" wrapText="1"/>
    </xf>
    <xf numFmtId="43" fontId="5" fillId="2" borderId="7" xfId="0" applyNumberFormat="1" applyBorder="1" applyAlignment="1">
      <alignment vertical="center" wrapText="1"/>
    </xf>
    <xf numFmtId="43" fontId="5" fillId="2" borderId="8" xfId="0" applyNumberFormat="1" applyBorder="1" applyAlignment="1">
      <alignment vertical="center" wrapText="1"/>
    </xf>
    <xf numFmtId="49" fontId="8" fillId="2" borderId="9" xfId="0" applyFont="1" applyBorder="1" applyAlignment="1">
      <alignment horizontal="center" vertical="center" wrapText="1"/>
    </xf>
    <xf numFmtId="49" fontId="8" fillId="2" borderId="10" xfId="0" applyFont="1" applyBorder="1" applyAlignment="1">
      <alignment horizontal="center" vertical="center" wrapText="1"/>
    </xf>
    <xf numFmtId="49" fontId="5" fillId="2" borderId="10" xfId="0" applyBorder="1" applyAlignment="1">
      <alignment horizontal="justify" vertical="center" wrapText="1"/>
    </xf>
    <xf numFmtId="43" fontId="5" fillId="2" borderId="10" xfId="0" applyNumberFormat="1" applyBorder="1" applyAlignment="1">
      <alignment vertical="center" wrapText="1"/>
    </xf>
    <xf numFmtId="43" fontId="5" fillId="2" borderId="11" xfId="0" applyNumberFormat="1" applyBorder="1" applyAlignment="1">
      <alignment vertical="center" wrapText="1"/>
    </xf>
    <xf numFmtId="49" fontId="0" fillId="2" borderId="0" xfId="0" applyBorder="1" applyAlignment="1">
      <alignment wrapText="1"/>
    </xf>
    <xf numFmtId="49" fontId="0" fillId="2" borderId="0" xfId="0" applyBorder="1" applyAlignment="1">
      <alignment wrapText="1"/>
    </xf>
    <xf numFmtId="49" fontId="0" fillId="2" borderId="0" xfId="0" applyBorder="1" applyAlignment="1">
      <alignment vertical="center" wrapText="1"/>
    </xf>
    <xf numFmtId="49" fontId="0" fillId="2" borderId="0" xfId="0" applyBorder="1" applyAlignment="1">
      <alignment vertical="center" wrapText="1"/>
    </xf>
    <xf numFmtId="49" fontId="11" fillId="5" borderId="12" xfId="15" applyNumberFormat="1" applyFont="1" applyFill="1" applyBorder="1" applyAlignment="1">
      <alignment horizontal="center" vertical="center"/>
    </xf>
    <xf numFmtId="43" fontId="14" fillId="5" borderId="13" xfId="15" applyNumberFormat="1" applyFont="1" applyFill="1" applyBorder="1" applyAlignment="1">
      <alignment vertical="center"/>
    </xf>
    <xf numFmtId="43" fontId="14" fillId="5" borderId="14" xfId="15" applyNumberFormat="1" applyFont="1" applyFill="1" applyBorder="1" applyAlignment="1">
      <alignment vertical="center"/>
    </xf>
    <xf numFmtId="43" fontId="10" fillId="0" borderId="0" xfId="15" applyFill="1" applyBorder="1" applyAlignment="1">
      <alignment/>
    </xf>
    <xf numFmtId="43" fontId="11" fillId="5" borderId="15" xfId="15" applyFont="1" applyFill="1" applyBorder="1" applyAlignment="1">
      <alignment vertical="center"/>
    </xf>
    <xf numFmtId="43" fontId="11" fillId="5" borderId="16" xfId="15" applyNumberFormat="1" applyFont="1" applyFill="1" applyBorder="1" applyAlignment="1">
      <alignment vertical="center"/>
    </xf>
    <xf numFmtId="43" fontId="15" fillId="5" borderId="17" xfId="15" applyNumberFormat="1" applyFont="1" applyFill="1" applyBorder="1" applyAlignment="1">
      <alignment vertical="center"/>
    </xf>
    <xf numFmtId="164" fontId="15" fillId="5" borderId="18" xfId="15" applyNumberFormat="1" applyFont="1" applyFill="1" applyBorder="1" applyAlignment="1">
      <alignment vertical="center"/>
    </xf>
    <xf numFmtId="0" fontId="0" fillId="0" borderId="0" xfId="0" applyAlignment="1">
      <alignment/>
    </xf>
    <xf numFmtId="0" fontId="8" fillId="5" borderId="7" xfId="0" applyNumberFormat="1" applyFont="1" applyFill="1" applyBorder="1" applyAlignment="1" applyProtection="1">
      <alignment horizontal="center" vertical="center" wrapText="1"/>
      <protection/>
    </xf>
    <xf numFmtId="0" fontId="8" fillId="0" borderId="7" xfId="0" applyNumberFormat="1" applyFont="1" applyFill="1" applyBorder="1" applyAlignment="1" applyProtection="1">
      <alignment horizontal="center" vertical="center" wrapText="1"/>
      <protection/>
    </xf>
    <xf numFmtId="0" fontId="5" fillId="0" borderId="7" xfId="0" applyNumberFormat="1" applyFont="1" applyFill="1" applyBorder="1" applyAlignment="1" applyProtection="1">
      <alignment horizontal="justify" vertical="center" wrapText="1"/>
      <protection/>
    </xf>
    <xf numFmtId="0" fontId="7" fillId="6" borderId="7" xfId="0" applyNumberFormat="1" applyFont="1" applyFill="1" applyBorder="1" applyAlignment="1" applyProtection="1">
      <alignment horizontal="center" vertical="center" wrapText="1"/>
      <protection/>
    </xf>
    <xf numFmtId="0" fontId="5" fillId="6" borderId="7" xfId="0" applyNumberFormat="1" applyFont="1" applyFill="1" applyBorder="1" applyAlignment="1" applyProtection="1">
      <alignment horizontal="justify" vertical="center" wrapText="1"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Border="1" applyAlignment="1">
      <alignment/>
    </xf>
    <xf numFmtId="0" fontId="8" fillId="5" borderId="6" xfId="0" applyNumberFormat="1" applyFont="1" applyFill="1" applyBorder="1" applyAlignment="1" applyProtection="1">
      <alignment horizontal="center" vertical="center" wrapText="1"/>
      <protection/>
    </xf>
    <xf numFmtId="0" fontId="8" fillId="5" borderId="7" xfId="0" applyNumberFormat="1" applyFont="1" applyFill="1" applyBorder="1" applyAlignment="1" applyProtection="1">
      <alignment horizontal="justify" vertical="center" wrapText="1"/>
      <protection/>
    </xf>
    <xf numFmtId="43" fontId="8" fillId="5" borderId="7" xfId="0" applyNumberFormat="1" applyFont="1" applyFill="1" applyBorder="1" applyAlignment="1" applyProtection="1">
      <alignment vertical="center" wrapText="1"/>
      <protection/>
    </xf>
    <xf numFmtId="43" fontId="8" fillId="5" borderId="8" xfId="0" applyNumberFormat="1" applyFont="1" applyFill="1" applyBorder="1" applyAlignment="1" applyProtection="1">
      <alignment vertical="center" wrapText="1"/>
      <protection/>
    </xf>
    <xf numFmtId="0" fontId="7" fillId="0" borderId="6" xfId="0" applyNumberFormat="1" applyFont="1" applyFill="1" applyBorder="1" applyAlignment="1" applyProtection="1">
      <alignment horizontal="center" vertical="center" wrapText="1"/>
      <protection/>
    </xf>
    <xf numFmtId="0" fontId="8" fillId="6" borderId="7" xfId="0" applyNumberFormat="1" applyFont="1" applyFill="1" applyBorder="1" applyAlignment="1" applyProtection="1">
      <alignment horizontal="center" vertical="center" wrapText="1"/>
      <protection/>
    </xf>
    <xf numFmtId="43" fontId="5" fillId="6" borderId="7" xfId="0" applyNumberFormat="1" applyFont="1" applyFill="1" applyBorder="1" applyAlignment="1" applyProtection="1">
      <alignment vertical="center" wrapText="1"/>
      <protection/>
    </xf>
    <xf numFmtId="43" fontId="5" fillId="6" borderId="8" xfId="0" applyNumberFormat="1" applyFont="1" applyFill="1" applyBorder="1" applyAlignment="1" applyProtection="1">
      <alignment vertical="center" wrapText="1"/>
      <protection/>
    </xf>
    <xf numFmtId="0" fontId="8" fillId="0" borderId="6" xfId="0" applyNumberFormat="1" applyFont="1" applyFill="1" applyBorder="1" applyAlignment="1" applyProtection="1">
      <alignment horizontal="center" vertical="center" wrapText="1"/>
      <protection/>
    </xf>
    <xf numFmtId="43" fontId="5" fillId="0" borderId="7" xfId="0" applyNumberFormat="1" applyFont="1" applyFill="1" applyBorder="1" applyAlignment="1" applyProtection="1">
      <alignment vertical="center" wrapText="1"/>
      <protection/>
    </xf>
    <xf numFmtId="43" fontId="5" fillId="0" borderId="8" xfId="0" applyNumberFormat="1" applyFont="1" applyFill="1" applyBorder="1" applyAlignment="1" applyProtection="1">
      <alignment vertical="center" wrapText="1"/>
      <protection/>
    </xf>
    <xf numFmtId="0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justify" vertical="center" wrapText="1"/>
      <protection/>
    </xf>
    <xf numFmtId="43" fontId="5" fillId="0" borderId="10" xfId="0" applyNumberFormat="1" applyFont="1" applyFill="1" applyBorder="1" applyAlignment="1" applyProtection="1">
      <alignment vertical="center" wrapText="1"/>
      <protection/>
    </xf>
    <xf numFmtId="43" fontId="5" fillId="0" borderId="11" xfId="0" applyNumberFormat="1" applyFont="1" applyFill="1" applyBorder="1" applyAlignment="1" applyProtection="1">
      <alignment vertical="center" wrapText="1"/>
      <protection/>
    </xf>
    <xf numFmtId="0" fontId="10" fillId="0" borderId="0" xfId="0" applyFill="1" applyAlignment="1">
      <alignment/>
    </xf>
    <xf numFmtId="165" fontId="10" fillId="0" borderId="0" xfId="0" applyNumberFormat="1" applyFill="1" applyAlignment="1">
      <alignment/>
    </xf>
    <xf numFmtId="0" fontId="17" fillId="0" borderId="0" xfId="0" applyFont="1" applyFill="1" applyAlignment="1">
      <alignment horizontal="center"/>
    </xf>
    <xf numFmtId="0" fontId="11" fillId="0" borderId="0" xfId="0" applyFont="1" applyFill="1" applyAlignment="1">
      <alignment wrapText="1"/>
    </xf>
    <xf numFmtId="0" fontId="9" fillId="0" borderId="0" xfId="0" applyFont="1" applyFill="1" applyAlignment="1">
      <alignment/>
    </xf>
    <xf numFmtId="0" fontId="10" fillId="0" borderId="0" xfId="0" applyFill="1" applyAlignment="1">
      <alignment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49" fontId="20" fillId="0" borderId="22" xfId="0" applyNumberFormat="1" applyFont="1" applyFill="1" applyBorder="1" applyAlignment="1">
      <alignment horizontal="center" vertical="center"/>
    </xf>
    <xf numFmtId="49" fontId="20" fillId="0" borderId="23" xfId="0" applyNumberFormat="1" applyFont="1" applyFill="1" applyBorder="1" applyAlignment="1">
      <alignment horizontal="center" vertical="center"/>
    </xf>
    <xf numFmtId="49" fontId="22" fillId="0" borderId="23" xfId="0" applyNumberFormat="1" applyFont="1" applyFill="1" applyBorder="1" applyAlignment="1">
      <alignment horizontal="justify" vertical="center" wrapText="1"/>
    </xf>
    <xf numFmtId="165" fontId="14" fillId="0" borderId="23" xfId="15" applyNumberFormat="1" applyFont="1" applyFill="1" applyBorder="1" applyAlignment="1">
      <alignment vertical="center"/>
    </xf>
    <xf numFmtId="165" fontId="20" fillId="0" borderId="24" xfId="15" applyNumberFormat="1" applyFont="1" applyFill="1" applyBorder="1" applyAlignment="1">
      <alignment vertical="center"/>
    </xf>
    <xf numFmtId="49" fontId="20" fillId="0" borderId="25" xfId="0" applyNumberFormat="1" applyFont="1" applyFill="1" applyBorder="1" applyAlignment="1">
      <alignment vertical="center"/>
    </xf>
    <xf numFmtId="49" fontId="20" fillId="0" borderId="26" xfId="0" applyNumberFormat="1" applyFont="1" applyFill="1" applyBorder="1" applyAlignment="1">
      <alignment horizontal="center" vertical="center"/>
    </xf>
    <xf numFmtId="165" fontId="14" fillId="0" borderId="26" xfId="15" applyNumberFormat="1" applyFont="1" applyFill="1" applyBorder="1" applyAlignment="1">
      <alignment vertical="center"/>
    </xf>
    <xf numFmtId="165" fontId="20" fillId="0" borderId="27" xfId="15" applyNumberFormat="1" applyFont="1" applyFill="1" applyBorder="1" applyAlignment="1">
      <alignment vertical="center"/>
    </xf>
    <xf numFmtId="49" fontId="20" fillId="0" borderId="28" xfId="0" applyNumberFormat="1" applyFont="1" applyFill="1" applyBorder="1" applyAlignment="1">
      <alignment horizontal="center" vertical="center"/>
    </xf>
    <xf numFmtId="49" fontId="20" fillId="0" borderId="29" xfId="0" applyNumberFormat="1" applyFont="1" applyFill="1" applyBorder="1" applyAlignment="1">
      <alignment horizontal="center" vertical="center"/>
    </xf>
    <xf numFmtId="49" fontId="20" fillId="0" borderId="30" xfId="0" applyNumberFormat="1" applyFont="1" applyFill="1" applyBorder="1" applyAlignment="1">
      <alignment horizontal="center" vertical="center"/>
    </xf>
    <xf numFmtId="165" fontId="14" fillId="0" borderId="29" xfId="15" applyNumberFormat="1" applyFont="1" applyFill="1" applyBorder="1" applyAlignment="1">
      <alignment horizontal="center" vertical="center"/>
    </xf>
    <xf numFmtId="165" fontId="14" fillId="0" borderId="30" xfId="15" applyNumberFormat="1" applyFont="1" applyFill="1" applyBorder="1" applyAlignment="1">
      <alignment vertical="center"/>
    </xf>
    <xf numFmtId="49" fontId="20" fillId="0" borderId="31" xfId="0" applyNumberFormat="1" applyFont="1" applyFill="1" applyBorder="1" applyAlignment="1">
      <alignment horizontal="center" vertical="center"/>
    </xf>
    <xf numFmtId="49" fontId="20" fillId="0" borderId="32" xfId="0" applyNumberFormat="1" applyFont="1" applyFill="1" applyBorder="1" applyAlignment="1">
      <alignment horizontal="center" vertical="center"/>
    </xf>
    <xf numFmtId="49" fontId="20" fillId="0" borderId="33" xfId="0" applyNumberFormat="1" applyFont="1" applyFill="1" applyBorder="1" applyAlignment="1">
      <alignment horizontal="center" vertical="center"/>
    </xf>
    <xf numFmtId="49" fontId="20" fillId="0" borderId="30" xfId="0" applyNumberFormat="1" applyFont="1" applyFill="1" applyBorder="1" applyAlignment="1">
      <alignment horizontal="justify" vertical="center" wrapText="1"/>
    </xf>
    <xf numFmtId="165" fontId="14" fillId="0" borderId="30" xfId="15" applyNumberFormat="1" applyFont="1" applyFill="1" applyBorder="1" applyAlignment="1">
      <alignment horizontal="center" vertical="center"/>
    </xf>
    <xf numFmtId="49" fontId="20" fillId="0" borderId="25" xfId="0" applyNumberFormat="1" applyFont="1" applyFill="1" applyBorder="1" applyAlignment="1">
      <alignment horizontal="center" vertical="center"/>
    </xf>
    <xf numFmtId="49" fontId="22" fillId="0" borderId="26" xfId="0" applyNumberFormat="1" applyFont="1" applyFill="1" applyBorder="1" applyAlignment="1">
      <alignment horizontal="justify" vertical="center" wrapText="1"/>
    </xf>
    <xf numFmtId="49" fontId="20" fillId="0" borderId="29" xfId="0" applyNumberFormat="1" applyFont="1" applyFill="1" applyBorder="1" applyAlignment="1">
      <alignment vertical="center" wrapText="1"/>
    </xf>
    <xf numFmtId="49" fontId="20" fillId="0" borderId="26" xfId="0" applyNumberFormat="1" applyFont="1" applyFill="1" applyBorder="1" applyAlignment="1">
      <alignment horizontal="justify" vertical="center" wrapText="1"/>
    </xf>
    <xf numFmtId="49" fontId="22" fillId="0" borderId="30" xfId="0" applyNumberFormat="1" applyFont="1" applyFill="1" applyBorder="1" applyAlignment="1">
      <alignment horizontal="justify" vertical="center" wrapText="1"/>
    </xf>
    <xf numFmtId="165" fontId="20" fillId="0" borderId="34" xfId="15" applyNumberFormat="1" applyFont="1" applyFill="1" applyBorder="1" applyAlignment="1">
      <alignment vertical="center"/>
    </xf>
    <xf numFmtId="49" fontId="22" fillId="0" borderId="29" xfId="0" applyNumberFormat="1" applyFont="1" applyFill="1" applyBorder="1" applyAlignment="1">
      <alignment horizontal="justify" vertical="center" wrapText="1"/>
    </xf>
    <xf numFmtId="49" fontId="22" fillId="0" borderId="32" xfId="0" applyNumberFormat="1" applyFont="1" applyFill="1" applyBorder="1" applyAlignment="1">
      <alignment horizontal="justify" vertical="center" wrapText="1"/>
    </xf>
    <xf numFmtId="49" fontId="20" fillId="0" borderId="26" xfId="15" applyNumberFormat="1" applyFont="1" applyFill="1" applyBorder="1" applyAlignment="1">
      <alignment horizontal="center" vertical="center"/>
    </xf>
    <xf numFmtId="49" fontId="22" fillId="0" borderId="30" xfId="15" applyNumberFormat="1" applyFont="1" applyFill="1" applyBorder="1" applyAlignment="1">
      <alignment horizontal="justify" vertical="center" wrapText="1"/>
    </xf>
    <xf numFmtId="49" fontId="22" fillId="0" borderId="29" xfId="15" applyNumberFormat="1" applyFont="1" applyFill="1" applyBorder="1" applyAlignment="1">
      <alignment horizontal="justify" vertical="center" wrapText="1"/>
    </xf>
    <xf numFmtId="165" fontId="14" fillId="0" borderId="26" xfId="15" applyNumberFormat="1" applyFont="1" applyFill="1" applyBorder="1" applyAlignment="1">
      <alignment horizontal="center" vertical="center"/>
    </xf>
    <xf numFmtId="165" fontId="14" fillId="0" borderId="29" xfId="15" applyNumberFormat="1" applyFont="1" applyFill="1" applyBorder="1" applyAlignment="1">
      <alignment vertical="center"/>
    </xf>
    <xf numFmtId="49" fontId="20" fillId="0" borderId="30" xfId="15" applyNumberFormat="1" applyFont="1" applyFill="1" applyBorder="1" applyAlignment="1">
      <alignment horizontal="center" vertical="center"/>
    </xf>
    <xf numFmtId="49" fontId="20" fillId="0" borderId="25" xfId="15" applyNumberFormat="1" applyFont="1" applyFill="1" applyBorder="1" applyAlignment="1">
      <alignment horizontal="center" vertical="center"/>
    </xf>
    <xf numFmtId="49" fontId="22" fillId="0" borderId="26" xfId="15" applyNumberFormat="1" applyFont="1" applyFill="1" applyBorder="1" applyAlignment="1">
      <alignment horizontal="justify" vertical="center" wrapText="1"/>
    </xf>
    <xf numFmtId="49" fontId="20" fillId="0" borderId="29" xfId="15" applyNumberFormat="1" applyFont="1" applyFill="1" applyBorder="1" applyAlignment="1">
      <alignment horizontal="center" vertical="center"/>
    </xf>
    <xf numFmtId="165" fontId="20" fillId="0" borderId="35" xfId="15" applyNumberFormat="1" applyFont="1" applyFill="1" applyBorder="1" applyAlignment="1">
      <alignment vertical="center"/>
    </xf>
    <xf numFmtId="165" fontId="14" fillId="0" borderId="32" xfId="15" applyNumberFormat="1" applyFont="1" applyFill="1" applyBorder="1" applyAlignment="1">
      <alignment vertical="center"/>
    </xf>
    <xf numFmtId="165" fontId="20" fillId="0" borderId="36" xfId="15" applyNumberFormat="1" applyFont="1" applyFill="1" applyBorder="1" applyAlignment="1">
      <alignment vertical="center"/>
    </xf>
    <xf numFmtId="165" fontId="15" fillId="0" borderId="20" xfId="15" applyNumberFormat="1" applyFont="1" applyFill="1" applyBorder="1" applyAlignment="1">
      <alignment horizontal="center" vertical="center"/>
    </xf>
    <xf numFmtId="165" fontId="15" fillId="0" borderId="20" xfId="15" applyNumberFormat="1" applyFont="1" applyFill="1" applyBorder="1" applyAlignment="1">
      <alignment vertical="center"/>
    </xf>
    <xf numFmtId="165" fontId="20" fillId="0" borderId="21" xfId="15" applyNumberFormat="1" applyFont="1" applyFill="1" applyBorder="1" applyAlignment="1">
      <alignment vertical="center"/>
    </xf>
    <xf numFmtId="49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wrapText="1"/>
    </xf>
    <xf numFmtId="165" fontId="21" fillId="0" borderId="0" xfId="15" applyNumberFormat="1" applyFont="1" applyFill="1" applyAlignment="1">
      <alignment vertical="center"/>
    </xf>
    <xf numFmtId="165" fontId="14" fillId="0" borderId="0" xfId="15" applyNumberFormat="1" applyFont="1" applyFill="1" applyAlignment="1">
      <alignment vertical="center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vertical="center"/>
    </xf>
    <xf numFmtId="0" fontId="10" fillId="0" borderId="0" xfId="0" applyFill="1" applyAlignment="1">
      <alignment wrapText="1"/>
    </xf>
    <xf numFmtId="49" fontId="20" fillId="0" borderId="26" xfId="0" applyNumberFormat="1" applyFont="1" applyFill="1" applyBorder="1" applyAlignment="1">
      <alignment vertical="center" wrapText="1"/>
    </xf>
    <xf numFmtId="43" fontId="11" fillId="0" borderId="0" xfId="15" applyFont="1" applyFill="1" applyAlignment="1">
      <alignment vertical="center" wrapText="1"/>
    </xf>
    <xf numFmtId="43" fontId="24" fillId="0" borderId="0" xfId="15" applyFont="1" applyFill="1" applyAlignment="1">
      <alignment/>
    </xf>
    <xf numFmtId="43" fontId="11" fillId="0" borderId="0" xfId="15" applyFont="1" applyFill="1" applyAlignment="1">
      <alignment/>
    </xf>
    <xf numFmtId="43" fontId="25" fillId="0" borderId="0" xfId="15" applyFont="1" applyFill="1" applyAlignment="1">
      <alignment/>
    </xf>
    <xf numFmtId="43" fontId="10" fillId="0" borderId="0" xfId="15" applyFill="1" applyAlignment="1">
      <alignment/>
    </xf>
    <xf numFmtId="43" fontId="26" fillId="0" borderId="0" xfId="15" applyFont="1" applyFill="1" applyAlignment="1">
      <alignment/>
    </xf>
    <xf numFmtId="43" fontId="22" fillId="0" borderId="37" xfId="15" applyFont="1" applyFill="1" applyBorder="1" applyAlignment="1">
      <alignment horizontal="center" vertical="center" wrapText="1"/>
    </xf>
    <xf numFmtId="43" fontId="25" fillId="0" borderId="37" xfId="15" applyFont="1" applyFill="1" applyBorder="1" applyAlignment="1">
      <alignment horizontal="center" vertical="center" wrapText="1"/>
    </xf>
    <xf numFmtId="43" fontId="22" fillId="0" borderId="38" xfId="15" applyFont="1" applyFill="1" applyBorder="1" applyAlignment="1">
      <alignment horizontal="center" vertical="center" wrapText="1"/>
    </xf>
    <xf numFmtId="49" fontId="10" fillId="0" borderId="23" xfId="15" applyNumberFormat="1" applyFont="1" applyFill="1" applyBorder="1" applyAlignment="1">
      <alignment horizontal="justify" vertical="center" wrapText="1"/>
    </xf>
    <xf numFmtId="165" fontId="10" fillId="0" borderId="23" xfId="15" applyNumberFormat="1" applyFill="1" applyBorder="1" applyAlignment="1">
      <alignment horizontal="center" vertical="center"/>
    </xf>
    <xf numFmtId="165" fontId="10" fillId="0" borderId="24" xfId="15" applyNumberFormat="1" applyFill="1" applyBorder="1" applyAlignment="1">
      <alignment horizontal="center" vertical="center"/>
    </xf>
    <xf numFmtId="49" fontId="10" fillId="0" borderId="32" xfId="15" applyNumberFormat="1" applyFont="1" applyFill="1" applyBorder="1" applyAlignment="1">
      <alignment horizontal="justify" vertical="center" wrapText="1"/>
    </xf>
    <xf numFmtId="165" fontId="10" fillId="0" borderId="29" xfId="15" applyNumberFormat="1" applyFill="1" applyBorder="1" applyAlignment="1">
      <alignment horizontal="center" vertical="center"/>
    </xf>
    <xf numFmtId="165" fontId="10" fillId="0" borderId="35" xfId="15" applyNumberFormat="1" applyFill="1" applyBorder="1" applyAlignment="1">
      <alignment horizontal="center" vertical="center"/>
    </xf>
    <xf numFmtId="49" fontId="10" fillId="0" borderId="26" xfId="15" applyNumberFormat="1" applyFont="1" applyFill="1" applyBorder="1" applyAlignment="1">
      <alignment horizontal="justify" vertical="center" wrapText="1"/>
    </xf>
    <xf numFmtId="49" fontId="10" fillId="0" borderId="30" xfId="15" applyNumberFormat="1" applyFont="1" applyFill="1" applyBorder="1" applyAlignment="1">
      <alignment horizontal="justify" vertical="center" wrapText="1"/>
    </xf>
    <xf numFmtId="49" fontId="10" fillId="0" borderId="37" xfId="15" applyNumberFormat="1" applyFont="1" applyFill="1" applyBorder="1" applyAlignment="1">
      <alignment horizontal="justify" vertical="center" wrapText="1"/>
    </xf>
    <xf numFmtId="165" fontId="10" fillId="0" borderId="37" xfId="15" applyNumberFormat="1" applyFill="1" applyBorder="1" applyAlignment="1">
      <alignment horizontal="center" vertical="center"/>
    </xf>
    <xf numFmtId="165" fontId="10" fillId="0" borderId="38" xfId="15" applyNumberFormat="1" applyFill="1" applyBorder="1" applyAlignment="1">
      <alignment horizontal="center" vertical="center"/>
    </xf>
    <xf numFmtId="43" fontId="11" fillId="0" borderId="19" xfId="15" applyFont="1" applyFill="1" applyBorder="1" applyAlignment="1">
      <alignment horizontal="center" vertical="center"/>
    </xf>
    <xf numFmtId="43" fontId="28" fillId="0" borderId="20" xfId="15" applyFont="1" applyFill="1" applyBorder="1" applyAlignment="1">
      <alignment horizontal="center" vertical="center" wrapText="1"/>
    </xf>
    <xf numFmtId="165" fontId="11" fillId="0" borderId="20" xfId="15" applyNumberFormat="1" applyFont="1" applyFill="1" applyBorder="1" applyAlignment="1">
      <alignment horizontal="center" vertical="center"/>
    </xf>
    <xf numFmtId="165" fontId="11" fillId="0" borderId="21" xfId="15" applyNumberFormat="1" applyFont="1" applyFill="1" applyBorder="1" applyAlignment="1">
      <alignment horizontal="center" vertical="center"/>
    </xf>
    <xf numFmtId="49" fontId="11" fillId="0" borderId="39" xfId="15" applyNumberFormat="1" applyFont="1" applyFill="1" applyBorder="1" applyAlignment="1">
      <alignment horizontal="center" vertical="center"/>
    </xf>
    <xf numFmtId="165" fontId="10" fillId="0" borderId="23" xfId="15" applyNumberFormat="1" applyFont="1" applyFill="1" applyBorder="1" applyAlignment="1">
      <alignment horizontal="center" vertical="center"/>
    </xf>
    <xf numFmtId="49" fontId="29" fillId="0" borderId="26" xfId="15" applyNumberFormat="1" applyFont="1" applyFill="1" applyBorder="1" applyAlignment="1">
      <alignment horizontal="justify" vertical="center" wrapText="1"/>
    </xf>
    <xf numFmtId="165" fontId="10" fillId="0" borderId="26" xfId="15" applyNumberFormat="1" applyFont="1" applyFill="1" applyBorder="1" applyAlignment="1">
      <alignment horizontal="center" vertical="center"/>
    </xf>
    <xf numFmtId="165" fontId="10" fillId="0" borderId="29" xfId="15" applyNumberFormat="1" applyFont="1" applyFill="1" applyBorder="1" applyAlignment="1">
      <alignment horizontal="center" vertical="center"/>
    </xf>
    <xf numFmtId="165" fontId="10" fillId="0" borderId="26" xfId="15" applyNumberFormat="1" applyFill="1" applyBorder="1" applyAlignment="1">
      <alignment horizontal="center" vertical="center"/>
    </xf>
    <xf numFmtId="49" fontId="29" fillId="0" borderId="32" xfId="15" applyNumberFormat="1" applyFont="1" applyFill="1" applyBorder="1" applyAlignment="1">
      <alignment horizontal="justify" vertical="center" wrapText="1"/>
    </xf>
    <xf numFmtId="165" fontId="10" fillId="0" borderId="32" xfId="15" applyNumberFormat="1" applyFill="1" applyBorder="1" applyAlignment="1">
      <alignment horizontal="center" vertical="center"/>
    </xf>
    <xf numFmtId="49" fontId="11" fillId="0" borderId="40" xfId="15" applyNumberFormat="1" applyFont="1" applyFill="1" applyBorder="1" applyAlignment="1">
      <alignment horizontal="center" vertical="center"/>
    </xf>
    <xf numFmtId="49" fontId="29" fillId="0" borderId="37" xfId="15" applyNumberFormat="1" applyFont="1" applyFill="1" applyBorder="1" applyAlignment="1">
      <alignment horizontal="justify" vertical="center" wrapText="1"/>
    </xf>
    <xf numFmtId="165" fontId="10" fillId="0" borderId="37" xfId="15" applyNumberFormat="1" applyFont="1" applyFill="1" applyBorder="1" applyAlignment="1">
      <alignment horizontal="center" vertical="center"/>
    </xf>
    <xf numFmtId="43" fontId="11" fillId="0" borderId="20" xfId="15" applyFont="1" applyFill="1" applyBorder="1" applyAlignment="1">
      <alignment horizontal="center" vertical="center"/>
    </xf>
    <xf numFmtId="165" fontId="11" fillId="0" borderId="20" xfId="15" applyNumberFormat="1" applyFont="1" applyFill="1" applyBorder="1" applyAlignment="1">
      <alignment horizontal="center" vertical="center"/>
    </xf>
    <xf numFmtId="165" fontId="11" fillId="0" borderId="21" xfId="15" applyNumberFormat="1" applyFont="1" applyFill="1" applyBorder="1" applyAlignment="1">
      <alignment horizontal="center" vertical="center"/>
    </xf>
    <xf numFmtId="43" fontId="11" fillId="0" borderId="41" xfId="15" applyFont="1" applyFill="1" applyBorder="1" applyAlignment="1">
      <alignment horizontal="center" vertical="center"/>
    </xf>
    <xf numFmtId="165" fontId="11" fillId="0" borderId="41" xfId="15" applyNumberFormat="1" applyFont="1" applyFill="1" applyBorder="1" applyAlignment="1">
      <alignment horizontal="center" vertical="center"/>
    </xf>
    <xf numFmtId="49" fontId="10" fillId="0" borderId="26" xfId="15" applyNumberFormat="1" applyFont="1" applyFill="1" applyBorder="1" applyAlignment="1">
      <alignment horizontal="justify" vertical="center" wrapText="1"/>
    </xf>
    <xf numFmtId="165" fontId="10" fillId="0" borderId="23" xfId="15" applyNumberFormat="1" applyFont="1" applyFill="1" applyBorder="1" applyAlignment="1">
      <alignment horizontal="center" vertical="center"/>
    </xf>
    <xf numFmtId="165" fontId="10" fillId="0" borderId="42" xfId="15" applyNumberFormat="1" applyFont="1" applyFill="1" applyBorder="1" applyAlignment="1">
      <alignment horizontal="center" vertical="center"/>
    </xf>
    <xf numFmtId="49" fontId="21" fillId="0" borderId="29" xfId="0" applyNumberFormat="1" applyFont="1" applyFill="1" applyBorder="1" applyAlignment="1">
      <alignment vertical="center" wrapText="1"/>
    </xf>
    <xf numFmtId="165" fontId="10" fillId="0" borderId="30" xfId="15" applyNumberFormat="1" applyFont="1" applyFill="1" applyBorder="1" applyAlignment="1">
      <alignment horizontal="center" vertical="center"/>
    </xf>
    <xf numFmtId="165" fontId="10" fillId="0" borderId="27" xfId="15" applyNumberFormat="1" applyFont="1" applyFill="1" applyBorder="1" applyAlignment="1">
      <alignment horizontal="center" vertical="center"/>
    </xf>
    <xf numFmtId="165" fontId="10" fillId="0" borderId="26" xfId="15" applyNumberFormat="1" applyFont="1" applyFill="1" applyBorder="1" applyAlignment="1">
      <alignment horizontal="center" vertical="center"/>
    </xf>
    <xf numFmtId="43" fontId="11" fillId="0" borderId="20" xfId="15" applyFont="1" applyFill="1" applyBorder="1" applyAlignment="1">
      <alignment horizontal="center" vertical="center" wrapText="1"/>
    </xf>
    <xf numFmtId="43" fontId="11" fillId="0" borderId="41" xfId="15" applyFont="1" applyFill="1" applyBorder="1" applyAlignment="1">
      <alignment horizontal="center" vertical="center" wrapText="1"/>
    </xf>
    <xf numFmtId="43" fontId="10" fillId="0" borderId="23" xfId="15" applyFont="1" applyFill="1" applyBorder="1" applyAlignment="1">
      <alignment horizontal="center" vertical="center"/>
    </xf>
    <xf numFmtId="165" fontId="10" fillId="0" borderId="42" xfId="15" applyNumberFormat="1" applyFont="1" applyFill="1" applyBorder="1" applyAlignment="1">
      <alignment horizontal="center" vertical="center"/>
    </xf>
    <xf numFmtId="49" fontId="29" fillId="0" borderId="26" xfId="0" applyNumberFormat="1" applyFont="1" applyFill="1" applyBorder="1" applyAlignment="1">
      <alignment horizontal="justify" vertical="center" wrapText="1"/>
    </xf>
    <xf numFmtId="165" fontId="10" fillId="0" borderId="30" xfId="15" applyNumberFormat="1" applyFont="1" applyFill="1" applyBorder="1" applyAlignment="1">
      <alignment horizontal="center" vertical="center"/>
    </xf>
    <xf numFmtId="43" fontId="10" fillId="0" borderId="30" xfId="15" applyFont="1" applyFill="1" applyBorder="1" applyAlignment="1">
      <alignment horizontal="center" vertical="center"/>
    </xf>
    <xf numFmtId="165" fontId="10" fillId="0" borderId="27" xfId="15" applyNumberFormat="1" applyFont="1" applyFill="1" applyBorder="1" applyAlignment="1">
      <alignment horizontal="center" vertical="center"/>
    </xf>
    <xf numFmtId="43" fontId="10" fillId="0" borderId="26" xfId="15" applyFont="1" applyFill="1" applyBorder="1" applyAlignment="1">
      <alignment horizontal="center" vertical="center"/>
    </xf>
    <xf numFmtId="49" fontId="29" fillId="0" borderId="43" xfId="15" applyNumberFormat="1" applyFont="1" applyFill="1" applyBorder="1" applyAlignment="1">
      <alignment horizontal="justify" vertical="center" wrapText="1"/>
    </xf>
    <xf numFmtId="165" fontId="10" fillId="0" borderId="43" xfId="15" applyNumberFormat="1" applyFont="1" applyFill="1" applyBorder="1" applyAlignment="1">
      <alignment horizontal="center" vertical="center"/>
    </xf>
    <xf numFmtId="165" fontId="10" fillId="0" borderId="36" xfId="15" applyNumberFormat="1" applyFont="1" applyFill="1" applyBorder="1" applyAlignment="1">
      <alignment horizontal="center" vertical="center"/>
    </xf>
    <xf numFmtId="165" fontId="10" fillId="0" borderId="43" xfId="15" applyNumberFormat="1" applyFont="1" applyFill="1" applyBorder="1" applyAlignment="1">
      <alignment horizontal="center" vertical="center"/>
    </xf>
    <xf numFmtId="165" fontId="10" fillId="0" borderId="44" xfId="15" applyNumberFormat="1" applyFont="1" applyFill="1" applyBorder="1" applyAlignment="1">
      <alignment horizontal="center" vertical="center"/>
    </xf>
    <xf numFmtId="49" fontId="29" fillId="0" borderId="30" xfId="15" applyNumberFormat="1" applyFont="1" applyFill="1" applyBorder="1" applyAlignment="1">
      <alignment horizontal="justify" vertical="center" wrapText="1"/>
    </xf>
    <xf numFmtId="165" fontId="10" fillId="0" borderId="34" xfId="15" applyNumberFormat="1" applyFont="1" applyFill="1" applyBorder="1" applyAlignment="1">
      <alignment horizontal="center" vertical="center"/>
    </xf>
    <xf numFmtId="165" fontId="10" fillId="0" borderId="32" xfId="15" applyNumberFormat="1" applyFont="1" applyFill="1" applyBorder="1" applyAlignment="1">
      <alignment horizontal="center" vertical="center"/>
    </xf>
    <xf numFmtId="165" fontId="10" fillId="0" borderId="36" xfId="15" applyNumberFormat="1" applyFont="1" applyFill="1" applyBorder="1" applyAlignment="1">
      <alignment horizontal="center" vertical="center"/>
    </xf>
    <xf numFmtId="49" fontId="10" fillId="0" borderId="43" xfId="15" applyNumberFormat="1" applyFont="1" applyFill="1" applyBorder="1" applyAlignment="1">
      <alignment horizontal="justify" vertical="center" wrapText="1"/>
    </xf>
    <xf numFmtId="43" fontId="10" fillId="0" borderId="0" xfId="15" applyFill="1" applyAlignment="1">
      <alignment wrapText="1"/>
    </xf>
    <xf numFmtId="165" fontId="10" fillId="0" borderId="0" xfId="15" applyNumberFormat="1" applyFill="1" applyAlignment="1">
      <alignment/>
    </xf>
    <xf numFmtId="49" fontId="20" fillId="0" borderId="45" xfId="0" applyNumberFormat="1" applyFont="1" applyFill="1" applyBorder="1" applyAlignment="1">
      <alignment horizontal="center" vertical="center"/>
    </xf>
    <xf numFmtId="49" fontId="20" fillId="0" borderId="37" xfId="0" applyNumberFormat="1" applyFont="1" applyFill="1" applyBorder="1" applyAlignment="1">
      <alignment horizontal="center" vertical="center"/>
    </xf>
    <xf numFmtId="49" fontId="20" fillId="0" borderId="37" xfId="15" applyNumberFormat="1" applyFont="1" applyFill="1" applyBorder="1" applyAlignment="1">
      <alignment horizontal="center" vertical="center"/>
    </xf>
    <xf numFmtId="49" fontId="22" fillId="0" borderId="37" xfId="15" applyNumberFormat="1" applyFont="1" applyFill="1" applyBorder="1" applyAlignment="1">
      <alignment horizontal="justify" vertical="center" wrapText="1"/>
    </xf>
    <xf numFmtId="165" fontId="14" fillId="0" borderId="37" xfId="15" applyNumberFormat="1" applyFont="1" applyFill="1" applyBorder="1" applyAlignment="1">
      <alignment horizontal="center" vertical="center"/>
    </xf>
    <xf numFmtId="165" fontId="14" fillId="0" borderId="37" xfId="15" applyNumberFormat="1" applyFont="1" applyFill="1" applyBorder="1" applyAlignment="1">
      <alignment vertical="center"/>
    </xf>
    <xf numFmtId="165" fontId="20" fillId="0" borderId="38" xfId="15" applyNumberFormat="1" applyFont="1" applyFill="1" applyBorder="1" applyAlignment="1">
      <alignment vertical="center"/>
    </xf>
    <xf numFmtId="165" fontId="10" fillId="0" borderId="30" xfId="15" applyNumberFormat="1" applyFill="1" applyBorder="1" applyAlignment="1">
      <alignment horizontal="center" vertical="center"/>
    </xf>
    <xf numFmtId="49" fontId="29" fillId="0" borderId="29" xfId="15" applyNumberFormat="1" applyFont="1" applyFill="1" applyBorder="1" applyAlignment="1">
      <alignment horizontal="justify" vertical="center" wrapText="1"/>
    </xf>
    <xf numFmtId="165" fontId="10" fillId="0" borderId="35" xfId="15" applyNumberFormat="1" applyFont="1" applyFill="1" applyBorder="1" applyAlignment="1">
      <alignment horizontal="center" vertical="center"/>
    </xf>
    <xf numFmtId="49" fontId="29" fillId="0" borderId="46" xfId="15" applyNumberFormat="1" applyFont="1" applyFill="1" applyBorder="1" applyAlignment="1">
      <alignment horizontal="justify" vertical="center" wrapText="1"/>
    </xf>
    <xf numFmtId="165" fontId="14" fillId="0" borderId="46" xfId="15" applyNumberFormat="1" applyFont="1" applyFill="1" applyBorder="1" applyAlignment="1">
      <alignment vertical="center"/>
    </xf>
    <xf numFmtId="165" fontId="10" fillId="0" borderId="46" xfId="15" applyNumberFormat="1" applyFont="1" applyFill="1" applyBorder="1" applyAlignment="1">
      <alignment horizontal="center" vertical="center"/>
    </xf>
    <xf numFmtId="49" fontId="20" fillId="0" borderId="19" xfId="0" applyNumberFormat="1" applyFont="1" applyFill="1" applyBorder="1" applyAlignment="1">
      <alignment horizontal="center" vertical="center"/>
    </xf>
    <xf numFmtId="49" fontId="20" fillId="0" borderId="2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/>
    </xf>
    <xf numFmtId="49" fontId="21" fillId="0" borderId="0" xfId="0" applyNumberFormat="1" applyFont="1" applyFill="1" applyAlignment="1">
      <alignment horizontal="left" vertical="center"/>
    </xf>
    <xf numFmtId="49" fontId="22" fillId="0" borderId="29" xfId="15" applyNumberFormat="1" applyFont="1" applyFill="1" applyBorder="1" applyAlignment="1">
      <alignment horizontal="justify" vertical="center" wrapText="1"/>
    </xf>
    <xf numFmtId="49" fontId="22" fillId="0" borderId="32" xfId="15" applyNumberFormat="1" applyFont="1" applyFill="1" applyBorder="1" applyAlignment="1">
      <alignment horizontal="justify" vertical="center" wrapText="1"/>
    </xf>
    <xf numFmtId="49" fontId="20" fillId="0" borderId="30" xfId="0" applyNumberFormat="1" applyFont="1" applyFill="1" applyBorder="1" applyAlignment="1">
      <alignment horizontal="justify" vertical="center" wrapText="1"/>
    </xf>
    <xf numFmtId="165" fontId="14" fillId="0" borderId="29" xfId="15" applyNumberFormat="1" applyFont="1" applyFill="1" applyBorder="1" applyAlignment="1">
      <alignment horizontal="center" vertical="center"/>
    </xf>
    <xf numFmtId="165" fontId="14" fillId="0" borderId="32" xfId="15" applyNumberFormat="1" applyFont="1" applyFill="1" applyBorder="1" applyAlignment="1">
      <alignment horizontal="center" vertical="center"/>
    </xf>
    <xf numFmtId="165" fontId="14" fillId="0" borderId="30" xfId="15" applyNumberFormat="1" applyFont="1" applyFill="1" applyBorder="1" applyAlignment="1">
      <alignment horizontal="center" vertical="center"/>
    </xf>
    <xf numFmtId="49" fontId="20" fillId="0" borderId="29" xfId="0" applyNumberFormat="1" applyFont="1" applyFill="1" applyBorder="1" applyAlignment="1">
      <alignment horizontal="justify" vertical="center" wrapText="1"/>
    </xf>
    <xf numFmtId="49" fontId="20" fillId="0" borderId="32" xfId="0" applyNumberFormat="1" applyFont="1" applyFill="1" applyBorder="1" applyAlignment="1">
      <alignment horizontal="justify" vertical="center" wrapText="1"/>
    </xf>
    <xf numFmtId="49" fontId="20" fillId="0" borderId="30" xfId="0" applyNumberFormat="1" applyFont="1" applyFill="1" applyBorder="1" applyAlignment="1">
      <alignment horizontal="justify" vertical="center" wrapText="1"/>
    </xf>
    <xf numFmtId="49" fontId="22" fillId="0" borderId="29" xfId="0" applyNumberFormat="1" applyFont="1" applyFill="1" applyBorder="1" applyAlignment="1">
      <alignment horizontal="justify" vertical="center" wrapText="1"/>
    </xf>
    <xf numFmtId="49" fontId="22" fillId="0" borderId="32" xfId="0" applyNumberFormat="1" applyFont="1" applyFill="1" applyBorder="1" applyAlignment="1">
      <alignment horizontal="justify" vertical="center" wrapText="1"/>
    </xf>
    <xf numFmtId="49" fontId="22" fillId="0" borderId="30" xfId="0" applyNumberFormat="1" applyFont="1" applyFill="1" applyBorder="1" applyAlignment="1">
      <alignment horizontal="justify" vertical="center" wrapText="1"/>
    </xf>
    <xf numFmtId="43" fontId="9" fillId="0" borderId="0" xfId="15" applyFont="1" applyFill="1" applyBorder="1" applyAlignment="1">
      <alignment horizontal="center" vertical="center" wrapText="1"/>
    </xf>
    <xf numFmtId="43" fontId="9" fillId="0" borderId="0" xfId="15" applyFont="1" applyFill="1" applyBorder="1" applyAlignment="1">
      <alignment horizontal="center" vertical="center" wrapText="1"/>
    </xf>
    <xf numFmtId="0" fontId="1" fillId="0" borderId="0" xfId="0" applyNumberFormat="1" applyFill="1" applyBorder="1" applyAlignment="1" applyProtection="1">
      <alignment horizontal="left"/>
      <protection locked="0"/>
    </xf>
    <xf numFmtId="43" fontId="9" fillId="0" borderId="0" xfId="15" applyFont="1" applyFill="1" applyBorder="1" applyAlignment="1">
      <alignment horizontal="center" vertical="center" wrapText="1"/>
    </xf>
    <xf numFmtId="43" fontId="9" fillId="0" borderId="0" xfId="15" applyFont="1" applyFill="1" applyBorder="1" applyAlignment="1">
      <alignment horizontal="center" vertical="center" wrapText="1"/>
    </xf>
    <xf numFmtId="43" fontId="9" fillId="0" borderId="0" xfId="15" applyFont="1" applyFill="1" applyBorder="1" applyAlignment="1">
      <alignment horizontal="center" vertical="center" wrapText="1"/>
    </xf>
    <xf numFmtId="43" fontId="11" fillId="0" borderId="47" xfId="15" applyFont="1" applyFill="1" applyBorder="1" applyAlignment="1">
      <alignment horizontal="center" vertical="center"/>
    </xf>
    <xf numFmtId="43" fontId="11" fillId="0" borderId="48" xfId="15" applyFont="1" applyFill="1" applyBorder="1" applyAlignment="1">
      <alignment horizontal="center" vertical="center"/>
    </xf>
    <xf numFmtId="43" fontId="11" fillId="0" borderId="49" xfId="15" applyFont="1" applyFill="1" applyBorder="1" applyAlignment="1">
      <alignment horizontal="center" vertical="center"/>
    </xf>
    <xf numFmtId="43" fontId="11" fillId="0" borderId="50" xfId="15" applyFont="1" applyFill="1" applyBorder="1" applyAlignment="1">
      <alignment horizontal="center" vertical="center"/>
    </xf>
    <xf numFmtId="49" fontId="13" fillId="5" borderId="51" xfId="15" applyNumberFormat="1" applyFont="1" applyFill="1" applyBorder="1" applyAlignment="1">
      <alignment horizontal="justify" vertical="center" wrapText="1"/>
    </xf>
    <xf numFmtId="49" fontId="13" fillId="5" borderId="52" xfId="15" applyNumberFormat="1" applyFont="1" applyFill="1" applyBorder="1" applyAlignment="1">
      <alignment horizontal="justify" vertical="center" wrapText="1"/>
    </xf>
    <xf numFmtId="43" fontId="6" fillId="2" borderId="53" xfId="15" applyFont="1" applyBorder="1" applyAlignment="1">
      <alignment horizontal="center" vertical="center" wrapText="1"/>
    </xf>
    <xf numFmtId="43" fontId="6" fillId="2" borderId="4" xfId="15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right" vertical="center" wrapText="1"/>
      <protection/>
    </xf>
    <xf numFmtId="43" fontId="11" fillId="0" borderId="0" xfId="15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vertical="center"/>
    </xf>
    <xf numFmtId="49" fontId="20" fillId="0" borderId="28" xfId="0" applyNumberFormat="1" applyFont="1" applyFill="1" applyBorder="1" applyAlignment="1">
      <alignment horizontal="center" vertical="center"/>
    </xf>
    <xf numFmtId="49" fontId="20" fillId="0" borderId="31" xfId="0" applyNumberFormat="1" applyFont="1" applyFill="1" applyBorder="1" applyAlignment="1">
      <alignment horizontal="center" vertical="center"/>
    </xf>
    <xf numFmtId="49" fontId="20" fillId="0" borderId="33" xfId="0" applyNumberFormat="1" applyFont="1" applyFill="1" applyBorder="1" applyAlignment="1">
      <alignment horizontal="center" vertical="center"/>
    </xf>
    <xf numFmtId="49" fontId="20" fillId="0" borderId="29" xfId="0" applyNumberFormat="1" applyFont="1" applyFill="1" applyBorder="1" applyAlignment="1">
      <alignment horizontal="center" vertical="center"/>
    </xf>
    <xf numFmtId="49" fontId="20" fillId="0" borderId="32" xfId="0" applyNumberFormat="1" applyFont="1" applyFill="1" applyBorder="1" applyAlignment="1">
      <alignment horizontal="center" vertical="center"/>
    </xf>
    <xf numFmtId="49" fontId="20" fillId="0" borderId="30" xfId="0" applyNumberFormat="1" applyFont="1" applyFill="1" applyBorder="1" applyAlignment="1">
      <alignment horizontal="center" vertical="center"/>
    </xf>
    <xf numFmtId="49" fontId="20" fillId="0" borderId="29" xfId="0" applyNumberFormat="1" applyFont="1" applyFill="1" applyBorder="1" applyAlignment="1">
      <alignment horizontal="justify" vertical="center" wrapText="1"/>
    </xf>
    <xf numFmtId="49" fontId="20" fillId="0" borderId="32" xfId="0" applyNumberFormat="1" applyFont="1" applyFill="1" applyBorder="1" applyAlignment="1">
      <alignment horizontal="justify" vertical="center" wrapText="1"/>
    </xf>
    <xf numFmtId="49" fontId="22" fillId="0" borderId="30" xfId="15" applyNumberFormat="1" applyFont="1" applyFill="1" applyBorder="1" applyAlignment="1">
      <alignment horizontal="justify" vertical="center" wrapText="1"/>
    </xf>
    <xf numFmtId="43" fontId="11" fillId="0" borderId="0" xfId="15" applyFont="1" applyFill="1" applyAlignment="1">
      <alignment horizontal="center" vertical="center" wrapText="1"/>
    </xf>
    <xf numFmtId="43" fontId="9" fillId="0" borderId="0" xfId="15" applyFont="1" applyFill="1" applyAlignment="1">
      <alignment horizontal="center" wrapText="1"/>
    </xf>
    <xf numFmtId="43" fontId="27" fillId="0" borderId="39" xfId="15" applyFont="1" applyFill="1" applyBorder="1" applyAlignment="1">
      <alignment horizontal="center" vertical="center" wrapText="1"/>
    </xf>
    <xf numFmtId="43" fontId="27" fillId="0" borderId="40" xfId="15" applyFont="1" applyFill="1" applyBorder="1" applyAlignment="1">
      <alignment horizontal="center" vertical="center" wrapText="1"/>
    </xf>
    <xf numFmtId="43" fontId="22" fillId="0" borderId="23" xfId="15" applyFont="1" applyFill="1" applyBorder="1" applyAlignment="1">
      <alignment horizontal="center" vertical="center" wrapText="1"/>
    </xf>
    <xf numFmtId="43" fontId="22" fillId="0" borderId="37" xfId="15" applyFont="1" applyFill="1" applyBorder="1" applyAlignment="1">
      <alignment horizontal="center" vertical="center" wrapText="1"/>
    </xf>
    <xf numFmtId="43" fontId="22" fillId="0" borderId="24" xfId="15" applyFont="1" applyFill="1" applyBorder="1" applyAlignment="1">
      <alignment horizontal="center" vertical="center" wrapText="1"/>
    </xf>
    <xf numFmtId="43" fontId="9" fillId="0" borderId="54" xfId="15" applyFont="1" applyFill="1" applyBorder="1" applyAlignment="1">
      <alignment horizontal="center" vertical="center" wrapText="1"/>
    </xf>
    <xf numFmtId="43" fontId="9" fillId="0" borderId="55" xfId="15" applyFont="1" applyFill="1" applyBorder="1" applyAlignment="1">
      <alignment horizontal="center" vertical="center" wrapText="1"/>
    </xf>
    <xf numFmtId="43" fontId="9" fillId="0" borderId="56" xfId="15" applyFont="1" applyFill="1" applyBorder="1" applyAlignment="1">
      <alignment horizontal="center" vertical="center" wrapText="1"/>
    </xf>
    <xf numFmtId="49" fontId="11" fillId="0" borderId="54" xfId="15" applyNumberFormat="1" applyFont="1" applyFill="1" applyBorder="1" applyAlignment="1">
      <alignment horizontal="center" vertical="center"/>
    </xf>
    <xf numFmtId="49" fontId="11" fillId="0" borderId="57" xfId="15" applyNumberFormat="1" applyFont="1" applyFill="1" applyBorder="1" applyAlignment="1">
      <alignment horizontal="center" vertical="center"/>
    </xf>
    <xf numFmtId="49" fontId="11" fillId="0" borderId="58" xfId="15" applyNumberFormat="1" applyFont="1" applyFill="1" applyBorder="1" applyAlignment="1">
      <alignment horizontal="center" vertical="center"/>
    </xf>
    <xf numFmtId="49" fontId="11" fillId="0" borderId="39" xfId="15" applyNumberFormat="1" applyFont="1" applyFill="1" applyBorder="1" applyAlignment="1">
      <alignment horizontal="center" vertical="center"/>
    </xf>
    <xf numFmtId="49" fontId="11" fillId="0" borderId="31" xfId="15" applyNumberFormat="1" applyFont="1" applyFill="1" applyBorder="1" applyAlignment="1">
      <alignment horizontal="center" vertical="center"/>
    </xf>
    <xf numFmtId="49" fontId="11" fillId="0" borderId="40" xfId="15" applyNumberFormat="1" applyFont="1" applyFill="1" applyBorder="1" applyAlignment="1">
      <alignment horizontal="center" vertical="center"/>
    </xf>
    <xf numFmtId="43" fontId="9" fillId="0" borderId="19" xfId="15" applyFont="1" applyFill="1" applyBorder="1" applyAlignment="1">
      <alignment horizontal="center" vertical="center"/>
    </xf>
    <xf numFmtId="43" fontId="9" fillId="0" borderId="20" xfId="15" applyFont="1" applyFill="1" applyBorder="1" applyAlignment="1">
      <alignment horizontal="center" vertical="center"/>
    </xf>
    <xf numFmtId="43" fontId="9" fillId="0" borderId="21" xfId="15" applyFont="1" applyFill="1" applyBorder="1" applyAlignment="1">
      <alignment horizontal="center" vertical="center"/>
    </xf>
    <xf numFmtId="0" fontId="10" fillId="0" borderId="40" xfId="0" applyNumberFormat="1" applyFill="1" applyBorder="1" applyAlignment="1" applyProtection="1">
      <alignment horizontal="left"/>
      <protection locked="0"/>
    </xf>
  </cellXfs>
  <cellStyles count="2">
    <cellStyle name="Normal" xfId="0"/>
    <cellStyle name="Comma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620375" y="1657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Wniosek do ZOSP
 na 50 000 zł
 i do WFOŚiGW 
na 65 000 zł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620375" y="1657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Wniosek do ZPORR na 3 703 564 zł
Budżet Państwa 
165 272 zł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620375" y="1657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Wniosek do ZPORR 
na 75 000 zł
Budżet Państwa 
10 000 zł
EFRWP na 100 000 zł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0620375" y="1657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Wniosek do ZPORR na 1 875 000 zł Budżet Państwa
 250 000 zł 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0620375" y="1657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Wniosek do ZOSP
 na 50 000 zł
 i do WFOŚiGW 
na 65 000 zł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0620375" y="1657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Wniosek do ZPORR na 3 703 564 zł
Budżet Państwa 
165 272 zł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0620375" y="1657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Wniosek do ZPORR 
na 75 000 zł
Budżet Państwa 
10 000 zł
EFRWP na 100 000 zł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0620375" y="1657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Wniosek do ZPORR na 1 875 000 zł Budżet Państwa
 250 000 zł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showGridLines="0" workbookViewId="0" topLeftCell="A34">
      <selection activeCell="D4" sqref="D4"/>
    </sheetView>
  </sheetViews>
  <sheetFormatPr defaultColWidth="9.33203125" defaultRowHeight="19.5" customHeight="1"/>
  <cols>
    <col min="1" max="1" width="5.33203125" style="0" customWidth="1"/>
    <col min="2" max="2" width="8.5" style="0" customWidth="1"/>
    <col min="3" max="3" width="8.83203125" style="0" customWidth="1"/>
    <col min="4" max="4" width="52.5" style="0" customWidth="1"/>
    <col min="5" max="5" width="20" style="0" customWidth="1"/>
    <col min="6" max="6" width="17.16015625" style="0" customWidth="1"/>
    <col min="7" max="7" width="38.16015625" style="0" customWidth="1"/>
    <col min="8" max="8" width="16.5" style="0" customWidth="1"/>
  </cols>
  <sheetData>
    <row r="1" spans="1:6" ht="19.5" customHeight="1">
      <c r="A1" s="231" t="s">
        <v>61</v>
      </c>
      <c r="B1" s="231"/>
      <c r="C1" s="231"/>
      <c r="D1" s="231"/>
      <c r="E1" s="231"/>
      <c r="F1" s="232"/>
    </row>
    <row r="2" spans="1:6" ht="19.5" customHeight="1" thickBot="1">
      <c r="A2" s="234" t="s">
        <v>203</v>
      </c>
      <c r="B2" s="235"/>
      <c r="C2" s="235"/>
      <c r="D2" s="235"/>
      <c r="E2" s="235"/>
      <c r="F2" s="236"/>
    </row>
    <row r="3" spans="1:6" ht="19.5" customHeight="1" thickBot="1" thickTop="1">
      <c r="A3" s="237" t="s">
        <v>62</v>
      </c>
      <c r="B3" s="238"/>
      <c r="C3" s="238"/>
      <c r="D3" s="238"/>
      <c r="E3" s="239"/>
      <c r="F3" s="240"/>
    </row>
    <row r="4" spans="1:6" ht="19.5" customHeight="1" thickTop="1">
      <c r="A4" s="2" t="s">
        <v>0</v>
      </c>
      <c r="B4" s="3" t="s">
        <v>1</v>
      </c>
      <c r="C4" s="4" t="s">
        <v>2</v>
      </c>
      <c r="D4" s="3" t="s">
        <v>3</v>
      </c>
      <c r="E4" s="3" t="s">
        <v>63</v>
      </c>
      <c r="F4" s="5" t="s">
        <v>64</v>
      </c>
    </row>
    <row r="5" spans="1:8" ht="19.5" customHeight="1">
      <c r="A5" s="13" t="s">
        <v>4</v>
      </c>
      <c r="B5" s="14"/>
      <c r="C5" s="15"/>
      <c r="D5" s="16" t="s">
        <v>5</v>
      </c>
      <c r="E5" s="17">
        <f>E6+E8</f>
        <v>-245000</v>
      </c>
      <c r="F5" s="18">
        <f>F6+F8</f>
        <v>0</v>
      </c>
      <c r="G5" s="233"/>
      <c r="H5" s="233"/>
    </row>
    <row r="6" spans="1:8" ht="19.5" customHeight="1">
      <c r="A6" s="19"/>
      <c r="B6" s="20" t="s">
        <v>6</v>
      </c>
      <c r="C6" s="21"/>
      <c r="D6" s="22" t="s">
        <v>7</v>
      </c>
      <c r="E6" s="23">
        <f>E7</f>
        <v>-240000</v>
      </c>
      <c r="F6" s="24">
        <f>F7</f>
        <v>0</v>
      </c>
      <c r="G6" s="233"/>
      <c r="H6" s="233"/>
    </row>
    <row r="7" spans="1:8" ht="40.5" customHeight="1">
      <c r="A7" s="19"/>
      <c r="B7" s="25"/>
      <c r="C7" s="25" t="s">
        <v>8</v>
      </c>
      <c r="D7" s="26" t="s">
        <v>9</v>
      </c>
      <c r="E7" s="27">
        <v>-240000</v>
      </c>
      <c r="F7" s="28">
        <v>0</v>
      </c>
      <c r="G7" s="233"/>
      <c r="H7" s="233"/>
    </row>
    <row r="8" spans="1:8" ht="19.5" customHeight="1">
      <c r="A8" s="19"/>
      <c r="B8" s="20" t="s">
        <v>10</v>
      </c>
      <c r="C8" s="21"/>
      <c r="D8" s="22" t="s">
        <v>11</v>
      </c>
      <c r="E8" s="23">
        <f>E9</f>
        <v>-5000</v>
      </c>
      <c r="F8" s="24">
        <f>F9</f>
        <v>0</v>
      </c>
      <c r="G8" s="233"/>
      <c r="H8" s="233"/>
    </row>
    <row r="9" spans="1:8" ht="30" customHeight="1">
      <c r="A9" s="19"/>
      <c r="B9" s="25"/>
      <c r="C9" s="25" t="s">
        <v>12</v>
      </c>
      <c r="D9" s="26" t="s">
        <v>13</v>
      </c>
      <c r="E9" s="27">
        <v>-5000</v>
      </c>
      <c r="F9" s="28">
        <v>0</v>
      </c>
      <c r="G9" s="233"/>
      <c r="H9" s="233"/>
    </row>
    <row r="10" spans="1:8" ht="19.5" customHeight="1">
      <c r="A10" s="13" t="s">
        <v>14</v>
      </c>
      <c r="B10" s="14"/>
      <c r="C10" s="15"/>
      <c r="D10" s="16" t="s">
        <v>15</v>
      </c>
      <c r="E10" s="17">
        <f>E11</f>
        <v>0</v>
      </c>
      <c r="F10" s="18">
        <f>F11</f>
        <v>72000</v>
      </c>
      <c r="G10" s="233"/>
      <c r="H10" s="233"/>
    </row>
    <row r="11" spans="1:8" ht="19.5" customHeight="1">
      <c r="A11" s="19"/>
      <c r="B11" s="20" t="s">
        <v>16</v>
      </c>
      <c r="C11" s="21"/>
      <c r="D11" s="22" t="s">
        <v>17</v>
      </c>
      <c r="E11" s="23">
        <f>E12</f>
        <v>0</v>
      </c>
      <c r="F11" s="24">
        <f>F12</f>
        <v>72000</v>
      </c>
      <c r="G11" s="233"/>
      <c r="H11" s="233"/>
    </row>
    <row r="12" spans="1:8" ht="44.25" customHeight="1">
      <c r="A12" s="19"/>
      <c r="B12" s="25"/>
      <c r="C12" s="25" t="s">
        <v>8</v>
      </c>
      <c r="D12" s="26" t="s">
        <v>9</v>
      </c>
      <c r="E12" s="27">
        <v>0</v>
      </c>
      <c r="F12" s="28">
        <v>72000</v>
      </c>
      <c r="G12" s="233"/>
      <c r="H12" s="233"/>
    </row>
    <row r="13" spans="1:8" ht="19.5" customHeight="1">
      <c r="A13" s="13" t="s">
        <v>18</v>
      </c>
      <c r="B13" s="14"/>
      <c r="C13" s="15"/>
      <c r="D13" s="16" t="s">
        <v>19</v>
      </c>
      <c r="E13" s="17">
        <f>E14</f>
        <v>-1500</v>
      </c>
      <c r="F13" s="18">
        <f>F14</f>
        <v>6200</v>
      </c>
      <c r="G13" s="233"/>
      <c r="H13" s="233"/>
    </row>
    <row r="14" spans="1:8" ht="19.5" customHeight="1">
      <c r="A14" s="19"/>
      <c r="B14" s="20" t="s">
        <v>20</v>
      </c>
      <c r="C14" s="21"/>
      <c r="D14" s="22" t="s">
        <v>21</v>
      </c>
      <c r="E14" s="23">
        <f>SUM(E15:E17)</f>
        <v>-1500</v>
      </c>
      <c r="F14" s="24">
        <f>SUM(F15:F17)</f>
        <v>6200</v>
      </c>
      <c r="G14" s="233"/>
      <c r="H14" s="233"/>
    </row>
    <row r="15" spans="1:8" ht="19.5" customHeight="1">
      <c r="A15" s="19"/>
      <c r="B15" s="25"/>
      <c r="C15" s="25" t="s">
        <v>22</v>
      </c>
      <c r="D15" s="26" t="s">
        <v>23</v>
      </c>
      <c r="E15" s="27">
        <v>0</v>
      </c>
      <c r="F15" s="28">
        <v>1200</v>
      </c>
      <c r="G15" s="233"/>
      <c r="H15" s="233"/>
    </row>
    <row r="16" spans="1:8" ht="41.25" customHeight="1">
      <c r="A16" s="19"/>
      <c r="B16" s="25"/>
      <c r="C16" s="25" t="s">
        <v>24</v>
      </c>
      <c r="D16" s="26" t="s">
        <v>25</v>
      </c>
      <c r="E16" s="27">
        <v>-1500</v>
      </c>
      <c r="F16" s="28">
        <v>0</v>
      </c>
      <c r="G16" s="233"/>
      <c r="H16" s="233"/>
    </row>
    <row r="17" spans="1:8" ht="33.75" customHeight="1">
      <c r="A17" s="19"/>
      <c r="B17" s="25"/>
      <c r="C17" s="25" t="s">
        <v>12</v>
      </c>
      <c r="D17" s="26" t="s">
        <v>13</v>
      </c>
      <c r="E17" s="27">
        <v>0</v>
      </c>
      <c r="F17" s="28">
        <v>5000</v>
      </c>
      <c r="G17" s="233"/>
      <c r="H17" s="233"/>
    </row>
    <row r="18" spans="1:8" ht="19.5" customHeight="1">
      <c r="A18" s="13" t="s">
        <v>26</v>
      </c>
      <c r="B18" s="14"/>
      <c r="C18" s="15"/>
      <c r="D18" s="16" t="s">
        <v>27</v>
      </c>
      <c r="E18" s="17">
        <f>E19</f>
        <v>0</v>
      </c>
      <c r="F18" s="18">
        <f>F19</f>
        <v>1403</v>
      </c>
      <c r="G18" s="233"/>
      <c r="H18" s="233"/>
    </row>
    <row r="19" spans="1:8" ht="19.5" customHeight="1">
      <c r="A19" s="19"/>
      <c r="B19" s="20" t="s">
        <v>28</v>
      </c>
      <c r="C19" s="21"/>
      <c r="D19" s="22" t="s">
        <v>11</v>
      </c>
      <c r="E19" s="23">
        <f>E20</f>
        <v>0</v>
      </c>
      <c r="F19" s="24">
        <f>F20</f>
        <v>1403</v>
      </c>
      <c r="G19" s="233"/>
      <c r="H19" s="233"/>
    </row>
    <row r="20" spans="1:8" ht="19.5" customHeight="1">
      <c r="A20" s="19"/>
      <c r="B20" s="25"/>
      <c r="C20" s="25" t="s">
        <v>29</v>
      </c>
      <c r="D20" s="26" t="s">
        <v>30</v>
      </c>
      <c r="E20" s="27">
        <v>0</v>
      </c>
      <c r="F20" s="28">
        <v>1403</v>
      </c>
      <c r="G20" s="233"/>
      <c r="H20" s="233"/>
    </row>
    <row r="21" spans="1:8" ht="60.75" customHeight="1">
      <c r="A21" s="13" t="s">
        <v>31</v>
      </c>
      <c r="B21" s="14"/>
      <c r="C21" s="15"/>
      <c r="D21" s="16" t="s">
        <v>32</v>
      </c>
      <c r="E21" s="17">
        <f>E22+E26</f>
        <v>0</v>
      </c>
      <c r="F21" s="18">
        <f>F22+F26</f>
        <v>25000</v>
      </c>
      <c r="G21" s="233"/>
      <c r="H21" s="233"/>
    </row>
    <row r="22" spans="1:8" ht="44.25" customHeight="1">
      <c r="A22" s="19"/>
      <c r="B22" s="20" t="s">
        <v>33</v>
      </c>
      <c r="C22" s="21"/>
      <c r="D22" s="22" t="s">
        <v>34</v>
      </c>
      <c r="E22" s="23">
        <f>SUM(E23:E25)</f>
        <v>0</v>
      </c>
      <c r="F22" s="24">
        <f>SUM(F23:F25)</f>
        <v>15000</v>
      </c>
      <c r="G22" s="233"/>
      <c r="H22" s="233"/>
    </row>
    <row r="23" spans="1:8" ht="19.5" customHeight="1">
      <c r="A23" s="19"/>
      <c r="B23" s="25"/>
      <c r="C23" s="25" t="s">
        <v>35</v>
      </c>
      <c r="D23" s="26" t="s">
        <v>36</v>
      </c>
      <c r="E23" s="27">
        <v>0</v>
      </c>
      <c r="F23" s="28">
        <v>7000</v>
      </c>
      <c r="G23" s="233"/>
      <c r="H23" s="233"/>
    </row>
    <row r="24" spans="1:8" ht="19.5" customHeight="1">
      <c r="A24" s="19"/>
      <c r="B24" s="25"/>
      <c r="C24" s="25" t="s">
        <v>37</v>
      </c>
      <c r="D24" s="26" t="s">
        <v>38</v>
      </c>
      <c r="E24" s="27">
        <v>0</v>
      </c>
      <c r="F24" s="28">
        <v>7000</v>
      </c>
      <c r="G24" s="233"/>
      <c r="H24" s="233"/>
    </row>
    <row r="25" spans="1:8" ht="19.5" customHeight="1">
      <c r="A25" s="19"/>
      <c r="B25" s="25"/>
      <c r="C25" s="25" t="s">
        <v>39</v>
      </c>
      <c r="D25" s="26" t="s">
        <v>40</v>
      </c>
      <c r="E25" s="27">
        <v>0</v>
      </c>
      <c r="F25" s="28">
        <v>1000</v>
      </c>
      <c r="G25" s="233"/>
      <c r="H25" s="233"/>
    </row>
    <row r="26" spans="1:8" ht="26.25" customHeight="1">
      <c r="A26" s="19"/>
      <c r="B26" s="20" t="s">
        <v>41</v>
      </c>
      <c r="C26" s="21"/>
      <c r="D26" s="22" t="s">
        <v>42</v>
      </c>
      <c r="E26" s="23">
        <f>E27</f>
        <v>0</v>
      </c>
      <c r="F26" s="24">
        <f>F27</f>
        <v>10000</v>
      </c>
      <c r="G26" s="233"/>
      <c r="H26" s="233"/>
    </row>
    <row r="27" spans="1:8" ht="19.5" customHeight="1">
      <c r="A27" s="19"/>
      <c r="B27" s="25"/>
      <c r="C27" s="25" t="s">
        <v>43</v>
      </c>
      <c r="D27" s="26" t="s">
        <v>44</v>
      </c>
      <c r="E27" s="27">
        <v>0</v>
      </c>
      <c r="F27" s="28">
        <v>10000</v>
      </c>
      <c r="G27" s="233"/>
      <c r="H27" s="233"/>
    </row>
    <row r="28" spans="1:8" ht="19.5" customHeight="1">
      <c r="A28" s="13" t="s">
        <v>45</v>
      </c>
      <c r="B28" s="14"/>
      <c r="C28" s="15"/>
      <c r="D28" s="16" t="s">
        <v>46</v>
      </c>
      <c r="E28" s="17">
        <f>E29+E31</f>
        <v>-27000</v>
      </c>
      <c r="F28" s="18">
        <f>F29+F31</f>
        <v>1000</v>
      </c>
      <c r="G28" s="233"/>
      <c r="H28" s="233"/>
    </row>
    <row r="29" spans="1:8" ht="39.75" customHeight="1">
      <c r="A29" s="19"/>
      <c r="B29" s="20" t="s">
        <v>47</v>
      </c>
      <c r="C29" s="21"/>
      <c r="D29" s="22" t="s">
        <v>48</v>
      </c>
      <c r="E29" s="23">
        <f>E30</f>
        <v>0</v>
      </c>
      <c r="F29" s="24">
        <f>F30</f>
        <v>1000</v>
      </c>
      <c r="G29" s="233"/>
      <c r="H29" s="233"/>
    </row>
    <row r="30" spans="1:8" ht="45" customHeight="1">
      <c r="A30" s="19"/>
      <c r="B30" s="25"/>
      <c r="C30" s="25" t="s">
        <v>49</v>
      </c>
      <c r="D30" s="26" t="s">
        <v>50</v>
      </c>
      <c r="E30" s="27">
        <v>0</v>
      </c>
      <c r="F30" s="28">
        <v>1000</v>
      </c>
      <c r="G30" s="233"/>
      <c r="H30" s="233"/>
    </row>
    <row r="31" spans="1:8" ht="33" customHeight="1">
      <c r="A31" s="19"/>
      <c r="B31" s="20" t="s">
        <v>51</v>
      </c>
      <c r="C31" s="21"/>
      <c r="D31" s="22" t="s">
        <v>52</v>
      </c>
      <c r="E31" s="23">
        <f>E32</f>
        <v>-27000</v>
      </c>
      <c r="F31" s="24">
        <f>F32</f>
        <v>0</v>
      </c>
      <c r="G31" s="233"/>
      <c r="H31" s="233"/>
    </row>
    <row r="32" spans="1:8" ht="30.75" customHeight="1">
      <c r="A32" s="19"/>
      <c r="B32" s="25"/>
      <c r="C32" s="25" t="s">
        <v>53</v>
      </c>
      <c r="D32" s="26" t="s">
        <v>54</v>
      </c>
      <c r="E32" s="27">
        <v>-27000</v>
      </c>
      <c r="F32" s="28">
        <v>0</v>
      </c>
      <c r="G32" s="233"/>
      <c r="H32" s="233"/>
    </row>
    <row r="33" spans="1:8" ht="19.5" customHeight="1">
      <c r="A33" s="13" t="s">
        <v>55</v>
      </c>
      <c r="B33" s="14"/>
      <c r="C33" s="15"/>
      <c r="D33" s="16" t="s">
        <v>56</v>
      </c>
      <c r="E33" s="17">
        <f>E34</f>
        <v>0</v>
      </c>
      <c r="F33" s="18">
        <f>F34</f>
        <v>297659</v>
      </c>
      <c r="G33" s="233"/>
      <c r="H33" s="233"/>
    </row>
    <row r="34" spans="1:8" ht="19.5" customHeight="1">
      <c r="A34" s="19"/>
      <c r="B34" s="20" t="s">
        <v>57</v>
      </c>
      <c r="C34" s="21"/>
      <c r="D34" s="22" t="s">
        <v>58</v>
      </c>
      <c r="E34" s="23">
        <f>E35</f>
        <v>0</v>
      </c>
      <c r="F34" s="24">
        <f>F35</f>
        <v>297659</v>
      </c>
      <c r="G34" s="233"/>
      <c r="H34" s="233"/>
    </row>
    <row r="35" spans="1:8" ht="69" customHeight="1" thickBot="1">
      <c r="A35" s="29"/>
      <c r="B35" s="30"/>
      <c r="C35" s="30" t="s">
        <v>59</v>
      </c>
      <c r="D35" s="31" t="s">
        <v>60</v>
      </c>
      <c r="E35" s="32">
        <v>0</v>
      </c>
      <c r="F35" s="33">
        <v>297659</v>
      </c>
      <c r="G35" s="233"/>
      <c r="H35" s="233"/>
    </row>
    <row r="36" spans="1:8" ht="19.5" customHeight="1" thickBot="1" thickTop="1">
      <c r="A36" s="10"/>
      <c r="B36" s="11"/>
      <c r="C36" s="12"/>
      <c r="D36" s="233"/>
      <c r="E36" s="233"/>
      <c r="F36" s="233"/>
      <c r="G36" s="233"/>
      <c r="H36" s="233"/>
    </row>
    <row r="37" spans="1:8" ht="19.5" customHeight="1" thickBot="1" thickTop="1">
      <c r="A37" s="6"/>
      <c r="B37" s="243" t="s">
        <v>65</v>
      </c>
      <c r="C37" s="244"/>
      <c r="D37" s="7">
        <f>E37+F37</f>
        <v>129762</v>
      </c>
      <c r="E37" s="8">
        <f>E33+E28+E21+E18+E13+E10+E5</f>
        <v>-273500</v>
      </c>
      <c r="F37" s="9">
        <f>F33+F28+F21+F18+F13+F10+F5</f>
        <v>403262</v>
      </c>
      <c r="G37" s="233"/>
      <c r="H37" s="233"/>
    </row>
    <row r="38" spans="1:8" ht="19.5" customHeight="1" thickBot="1" thickTop="1">
      <c r="A38" s="233"/>
      <c r="B38" s="233"/>
      <c r="C38" s="233"/>
      <c r="D38" s="233"/>
      <c r="E38" s="233"/>
      <c r="F38" s="233"/>
      <c r="G38" s="233"/>
      <c r="H38" s="233"/>
    </row>
    <row r="39" spans="1:8" ht="42" customHeight="1" thickBot="1">
      <c r="A39" s="34"/>
      <c r="B39" s="38">
        <v>952</v>
      </c>
      <c r="C39" s="241" t="s">
        <v>66</v>
      </c>
      <c r="D39" s="242"/>
      <c r="E39" s="39">
        <v>-69427.56</v>
      </c>
      <c r="F39" s="40">
        <v>0</v>
      </c>
      <c r="G39" s="1"/>
      <c r="H39" s="1"/>
    </row>
    <row r="40" spans="1:8" ht="19.5" customHeight="1" thickBot="1">
      <c r="A40" s="35"/>
      <c r="B40" s="41"/>
      <c r="C40" s="42" t="s">
        <v>67</v>
      </c>
      <c r="D40" s="43">
        <f>F40+E40</f>
        <v>-69427.56</v>
      </c>
      <c r="E40" s="44">
        <f>SUM(E39:E39)</f>
        <v>-69427.56</v>
      </c>
      <c r="F40" s="45">
        <f>SUM(F39:F39)</f>
        <v>0</v>
      </c>
      <c r="G40" s="1"/>
      <c r="H40" s="36"/>
    </row>
    <row r="41" spans="1:8" ht="19.5" customHeight="1">
      <c r="A41" s="1"/>
      <c r="B41" s="1"/>
      <c r="C41" s="1"/>
      <c r="D41" s="1"/>
      <c r="E41" s="1"/>
      <c r="F41" s="1"/>
      <c r="H41" s="37"/>
    </row>
  </sheetData>
  <mergeCells count="39">
    <mergeCell ref="A38:H38"/>
    <mergeCell ref="C39:D39"/>
    <mergeCell ref="D36:H36"/>
    <mergeCell ref="G37:H37"/>
    <mergeCell ref="B37:C37"/>
    <mergeCell ref="G34:H34"/>
    <mergeCell ref="G35:H35"/>
    <mergeCell ref="G32:H32"/>
    <mergeCell ref="G33:H33"/>
    <mergeCell ref="G30:H30"/>
    <mergeCell ref="G31:H31"/>
    <mergeCell ref="G28:H28"/>
    <mergeCell ref="G29:H29"/>
    <mergeCell ref="G26:H26"/>
    <mergeCell ref="G27:H27"/>
    <mergeCell ref="G24:H24"/>
    <mergeCell ref="G25:H25"/>
    <mergeCell ref="G22:H22"/>
    <mergeCell ref="G23:H23"/>
    <mergeCell ref="G20:H20"/>
    <mergeCell ref="G21:H21"/>
    <mergeCell ref="G18:H18"/>
    <mergeCell ref="G19:H19"/>
    <mergeCell ref="G16:H16"/>
    <mergeCell ref="G17:H17"/>
    <mergeCell ref="G14:H14"/>
    <mergeCell ref="G15:H15"/>
    <mergeCell ref="G12:H12"/>
    <mergeCell ref="G13:H13"/>
    <mergeCell ref="G10:H10"/>
    <mergeCell ref="G11:H11"/>
    <mergeCell ref="G8:H8"/>
    <mergeCell ref="G9:H9"/>
    <mergeCell ref="A1:F1"/>
    <mergeCell ref="G6:H6"/>
    <mergeCell ref="G7:H7"/>
    <mergeCell ref="G5:H5"/>
    <mergeCell ref="A2:F2"/>
    <mergeCell ref="A3:F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3"/>
  <sheetViews>
    <sheetView workbookViewId="0" topLeftCell="A1">
      <selection activeCell="D5" sqref="D5"/>
    </sheetView>
  </sheetViews>
  <sheetFormatPr defaultColWidth="9.33203125" defaultRowHeight="19.5" customHeight="1"/>
  <cols>
    <col min="1" max="1" width="5.66015625" style="46" customWidth="1"/>
    <col min="2" max="3" width="9" style="46" customWidth="1"/>
    <col min="4" max="4" width="51.33203125" style="46" customWidth="1"/>
    <col min="5" max="5" width="19.33203125" style="46" customWidth="1"/>
    <col min="6" max="6" width="19" style="46" customWidth="1"/>
    <col min="7" max="16384" width="9.33203125" style="46" customWidth="1"/>
  </cols>
  <sheetData>
    <row r="1" spans="1:6" ht="19.5" customHeight="1">
      <c r="A1" s="231" t="s">
        <v>105</v>
      </c>
      <c r="B1" s="231"/>
      <c r="C1" s="231"/>
      <c r="D1" s="231"/>
      <c r="E1" s="231"/>
      <c r="F1" s="232"/>
    </row>
    <row r="2" spans="1:6" ht="19.5" customHeight="1" thickBot="1">
      <c r="A2" s="234" t="s">
        <v>203</v>
      </c>
      <c r="B2" s="235"/>
      <c r="C2" s="235"/>
      <c r="D2" s="235"/>
      <c r="E2" s="235"/>
      <c r="F2" s="236"/>
    </row>
    <row r="3" spans="1:6" ht="25.5" customHeight="1" thickBot="1" thickTop="1">
      <c r="A3" s="237" t="s">
        <v>106</v>
      </c>
      <c r="B3" s="238"/>
      <c r="C3" s="238"/>
      <c r="D3" s="238"/>
      <c r="E3" s="239"/>
      <c r="F3" s="240"/>
    </row>
    <row r="4" spans="1:6" ht="19.5" customHeight="1" thickTop="1">
      <c r="A4" s="2" t="s">
        <v>0</v>
      </c>
      <c r="B4" s="3" t="s">
        <v>1</v>
      </c>
      <c r="C4" s="3" t="s">
        <v>2</v>
      </c>
      <c r="D4" s="3" t="s">
        <v>3</v>
      </c>
      <c r="E4" s="3" t="s">
        <v>63</v>
      </c>
      <c r="F4" s="5" t="s">
        <v>64</v>
      </c>
    </row>
    <row r="5" spans="1:6" ht="19.5" customHeight="1">
      <c r="A5" s="54" t="s">
        <v>4</v>
      </c>
      <c r="B5" s="47"/>
      <c r="C5" s="47"/>
      <c r="D5" s="55" t="s">
        <v>5</v>
      </c>
      <c r="E5" s="56">
        <f>E6</f>
        <v>0</v>
      </c>
      <c r="F5" s="57">
        <f>F6</f>
        <v>5000</v>
      </c>
    </row>
    <row r="6" spans="1:6" ht="19.5" customHeight="1">
      <c r="A6" s="58"/>
      <c r="B6" s="59" t="s">
        <v>6</v>
      </c>
      <c r="C6" s="50"/>
      <c r="D6" s="51" t="s">
        <v>7</v>
      </c>
      <c r="E6" s="60">
        <f>E7</f>
        <v>0</v>
      </c>
      <c r="F6" s="61">
        <f>F7</f>
        <v>5000</v>
      </c>
    </row>
    <row r="7" spans="1:6" ht="19.5" customHeight="1">
      <c r="A7" s="62"/>
      <c r="B7" s="48"/>
      <c r="C7" s="48" t="s">
        <v>68</v>
      </c>
      <c r="D7" s="49" t="s">
        <v>69</v>
      </c>
      <c r="E7" s="63">
        <v>0</v>
      </c>
      <c r="F7" s="64">
        <v>5000</v>
      </c>
    </row>
    <row r="8" spans="1:6" ht="19.5" customHeight="1">
      <c r="A8" s="54" t="s">
        <v>18</v>
      </c>
      <c r="B8" s="47"/>
      <c r="C8" s="47"/>
      <c r="D8" s="55" t="s">
        <v>19</v>
      </c>
      <c r="E8" s="56">
        <f>E9+E11</f>
        <v>0</v>
      </c>
      <c r="F8" s="57">
        <f>F9+F11</f>
        <v>6150</v>
      </c>
    </row>
    <row r="9" spans="1:6" ht="19.5" customHeight="1">
      <c r="A9" s="58"/>
      <c r="B9" s="59" t="s">
        <v>20</v>
      </c>
      <c r="C9" s="50"/>
      <c r="D9" s="51" t="s">
        <v>21</v>
      </c>
      <c r="E9" s="60">
        <f>E10</f>
        <v>0</v>
      </c>
      <c r="F9" s="61">
        <f>F10</f>
        <v>5000</v>
      </c>
    </row>
    <row r="10" spans="1:6" ht="19.5" customHeight="1">
      <c r="A10" s="62"/>
      <c r="B10" s="48"/>
      <c r="C10" s="48" t="s">
        <v>70</v>
      </c>
      <c r="D10" s="49" t="s">
        <v>71</v>
      </c>
      <c r="E10" s="63">
        <v>0</v>
      </c>
      <c r="F10" s="64">
        <v>5000</v>
      </c>
    </row>
    <row r="11" spans="1:6" ht="19.5" customHeight="1">
      <c r="A11" s="58"/>
      <c r="B11" s="59" t="s">
        <v>72</v>
      </c>
      <c r="C11" s="50"/>
      <c r="D11" s="51" t="s">
        <v>11</v>
      </c>
      <c r="E11" s="60">
        <f>SUM(E12:E13)</f>
        <v>0</v>
      </c>
      <c r="F11" s="61">
        <f>SUM(F12:F13)</f>
        <v>1150</v>
      </c>
    </row>
    <row r="12" spans="1:6" ht="19.5" customHeight="1">
      <c r="A12" s="62"/>
      <c r="B12" s="48"/>
      <c r="C12" s="48" t="s">
        <v>73</v>
      </c>
      <c r="D12" s="49" t="s">
        <v>74</v>
      </c>
      <c r="E12" s="63">
        <v>0</v>
      </c>
      <c r="F12" s="64">
        <v>750</v>
      </c>
    </row>
    <row r="13" spans="1:6" ht="19.5" customHeight="1">
      <c r="A13" s="62"/>
      <c r="B13" s="48"/>
      <c r="C13" s="48" t="s">
        <v>68</v>
      </c>
      <c r="D13" s="49" t="s">
        <v>69</v>
      </c>
      <c r="E13" s="63">
        <v>0</v>
      </c>
      <c r="F13" s="64">
        <v>400</v>
      </c>
    </row>
    <row r="14" spans="1:6" ht="19.5" customHeight="1">
      <c r="A14" s="54" t="s">
        <v>26</v>
      </c>
      <c r="B14" s="47"/>
      <c r="C14" s="47"/>
      <c r="D14" s="55" t="s">
        <v>27</v>
      </c>
      <c r="E14" s="56">
        <f>E15+E19</f>
        <v>-16463</v>
      </c>
      <c r="F14" s="57">
        <f>F15+F19</f>
        <v>16716</v>
      </c>
    </row>
    <row r="15" spans="1:6" ht="19.5" customHeight="1">
      <c r="A15" s="58"/>
      <c r="B15" s="59" t="s">
        <v>75</v>
      </c>
      <c r="C15" s="50"/>
      <c r="D15" s="51" t="s">
        <v>76</v>
      </c>
      <c r="E15" s="60">
        <f>SUM(E16:E18)</f>
        <v>-1716</v>
      </c>
      <c r="F15" s="61">
        <f>SUM(F16:F18)</f>
        <v>1716</v>
      </c>
    </row>
    <row r="16" spans="1:6" ht="19.5" customHeight="1">
      <c r="A16" s="62"/>
      <c r="B16" s="48"/>
      <c r="C16" s="48" t="s">
        <v>73</v>
      </c>
      <c r="D16" s="49" t="s">
        <v>74</v>
      </c>
      <c r="E16" s="63">
        <v>0</v>
      </c>
      <c r="F16" s="64">
        <v>1716</v>
      </c>
    </row>
    <row r="17" spans="1:6" ht="19.5" customHeight="1">
      <c r="A17" s="62"/>
      <c r="B17" s="48"/>
      <c r="C17" s="48" t="s">
        <v>70</v>
      </c>
      <c r="D17" s="49" t="s">
        <v>71</v>
      </c>
      <c r="E17" s="63">
        <v>-400</v>
      </c>
      <c r="F17" s="64">
        <v>0</v>
      </c>
    </row>
    <row r="18" spans="1:6" ht="19.5" customHeight="1">
      <c r="A18" s="62"/>
      <c r="B18" s="48"/>
      <c r="C18" s="48" t="s">
        <v>77</v>
      </c>
      <c r="D18" s="49" t="s">
        <v>78</v>
      </c>
      <c r="E18" s="63">
        <v>-1316</v>
      </c>
      <c r="F18" s="64">
        <v>0</v>
      </c>
    </row>
    <row r="19" spans="1:6" ht="19.5" customHeight="1">
      <c r="A19" s="58"/>
      <c r="B19" s="59" t="s">
        <v>79</v>
      </c>
      <c r="C19" s="50"/>
      <c r="D19" s="51" t="s">
        <v>80</v>
      </c>
      <c r="E19" s="60">
        <f>SUM(E20:E26)</f>
        <v>-14747</v>
      </c>
      <c r="F19" s="61">
        <f>SUM(F20:F26)</f>
        <v>15000</v>
      </c>
    </row>
    <row r="20" spans="1:6" ht="19.5" customHeight="1">
      <c r="A20" s="62"/>
      <c r="B20" s="48"/>
      <c r="C20" s="48" t="s">
        <v>73</v>
      </c>
      <c r="D20" s="49" t="s">
        <v>74</v>
      </c>
      <c r="E20" s="63">
        <v>-3000</v>
      </c>
      <c r="F20" s="64">
        <v>0</v>
      </c>
    </row>
    <row r="21" spans="1:6" ht="19.5" customHeight="1">
      <c r="A21" s="62"/>
      <c r="B21" s="48"/>
      <c r="C21" s="48" t="s">
        <v>81</v>
      </c>
      <c r="D21" s="49" t="s">
        <v>82</v>
      </c>
      <c r="E21" s="63">
        <v>-5000</v>
      </c>
      <c r="F21" s="64">
        <v>0</v>
      </c>
    </row>
    <row r="22" spans="1:6" ht="19.5" customHeight="1">
      <c r="A22" s="62"/>
      <c r="B22" s="48"/>
      <c r="C22" s="48" t="s">
        <v>70</v>
      </c>
      <c r="D22" s="49" t="s">
        <v>71</v>
      </c>
      <c r="E22" s="63">
        <v>0</v>
      </c>
      <c r="F22" s="64">
        <v>8000</v>
      </c>
    </row>
    <row r="23" spans="1:6" ht="19.5" customHeight="1">
      <c r="A23" s="62"/>
      <c r="B23" s="48"/>
      <c r="C23" s="48" t="s">
        <v>77</v>
      </c>
      <c r="D23" s="49" t="s">
        <v>78</v>
      </c>
      <c r="E23" s="63">
        <v>0</v>
      </c>
      <c r="F23" s="64">
        <v>2000</v>
      </c>
    </row>
    <row r="24" spans="1:6" ht="19.5" customHeight="1">
      <c r="A24" s="62"/>
      <c r="B24" s="48"/>
      <c r="C24" s="48" t="s">
        <v>83</v>
      </c>
      <c r="D24" s="49" t="s">
        <v>84</v>
      </c>
      <c r="E24" s="63">
        <v>-2000</v>
      </c>
      <c r="F24" s="64">
        <v>0</v>
      </c>
    </row>
    <row r="25" spans="1:6" ht="19.5" customHeight="1">
      <c r="A25" s="62"/>
      <c r="B25" s="48"/>
      <c r="C25" s="48" t="s">
        <v>85</v>
      </c>
      <c r="D25" s="49" t="s">
        <v>86</v>
      </c>
      <c r="E25" s="63">
        <v>-4747</v>
      </c>
      <c r="F25" s="64">
        <v>0</v>
      </c>
    </row>
    <row r="26" spans="1:6" ht="33" customHeight="1">
      <c r="A26" s="62"/>
      <c r="B26" s="48"/>
      <c r="C26" s="48" t="s">
        <v>87</v>
      </c>
      <c r="D26" s="49" t="s">
        <v>88</v>
      </c>
      <c r="E26" s="63">
        <v>0</v>
      </c>
      <c r="F26" s="64">
        <v>5000</v>
      </c>
    </row>
    <row r="27" spans="1:6" ht="24.75" customHeight="1">
      <c r="A27" s="54" t="s">
        <v>89</v>
      </c>
      <c r="B27" s="47"/>
      <c r="C27" s="47"/>
      <c r="D27" s="55" t="s">
        <v>90</v>
      </c>
      <c r="E27" s="56">
        <f>E28</f>
        <v>0</v>
      </c>
      <c r="F27" s="57">
        <f>F28</f>
        <v>26000</v>
      </c>
    </row>
    <row r="28" spans="1:6" ht="19.5" customHeight="1">
      <c r="A28" s="58"/>
      <c r="B28" s="59" t="s">
        <v>91</v>
      </c>
      <c r="C28" s="50"/>
      <c r="D28" s="51" t="s">
        <v>92</v>
      </c>
      <c r="E28" s="60">
        <f>E29</f>
        <v>0</v>
      </c>
      <c r="F28" s="61">
        <f>F29</f>
        <v>26000</v>
      </c>
    </row>
    <row r="29" spans="1:6" ht="19.5" customHeight="1">
      <c r="A29" s="62"/>
      <c r="B29" s="48"/>
      <c r="C29" s="48" t="s">
        <v>70</v>
      </c>
      <c r="D29" s="49" t="s">
        <v>71</v>
      </c>
      <c r="E29" s="63">
        <v>0</v>
      </c>
      <c r="F29" s="64">
        <v>26000</v>
      </c>
    </row>
    <row r="30" spans="1:6" ht="25.5" customHeight="1">
      <c r="A30" s="54" t="s">
        <v>45</v>
      </c>
      <c r="B30" s="47"/>
      <c r="C30" s="47"/>
      <c r="D30" s="55" t="s">
        <v>46</v>
      </c>
      <c r="E30" s="56">
        <f>E31+E33</f>
        <v>-468.56</v>
      </c>
      <c r="F30" s="57">
        <f>F31+F33</f>
        <v>23000</v>
      </c>
    </row>
    <row r="31" spans="1:6" ht="60.75" customHeight="1">
      <c r="A31" s="58"/>
      <c r="B31" s="59" t="s">
        <v>93</v>
      </c>
      <c r="C31" s="50"/>
      <c r="D31" s="51" t="s">
        <v>94</v>
      </c>
      <c r="E31" s="60">
        <f>E32</f>
        <v>-468.56</v>
      </c>
      <c r="F31" s="61">
        <f>F32</f>
        <v>0</v>
      </c>
    </row>
    <row r="32" spans="1:6" ht="19.5" customHeight="1">
      <c r="A32" s="62"/>
      <c r="B32" s="48"/>
      <c r="C32" s="48" t="s">
        <v>95</v>
      </c>
      <c r="D32" s="49" t="s">
        <v>96</v>
      </c>
      <c r="E32" s="63">
        <v>-468.56</v>
      </c>
      <c r="F32" s="64">
        <v>0</v>
      </c>
    </row>
    <row r="33" spans="1:6" ht="19.5" customHeight="1">
      <c r="A33" s="58"/>
      <c r="B33" s="59" t="s">
        <v>97</v>
      </c>
      <c r="C33" s="50"/>
      <c r="D33" s="51" t="s">
        <v>11</v>
      </c>
      <c r="E33" s="60">
        <f>E34</f>
        <v>0</v>
      </c>
      <c r="F33" s="61">
        <f>F34</f>
        <v>23000</v>
      </c>
    </row>
    <row r="34" spans="1:6" ht="19.5" customHeight="1">
      <c r="A34" s="62"/>
      <c r="B34" s="48"/>
      <c r="C34" s="48" t="s">
        <v>98</v>
      </c>
      <c r="D34" s="49" t="s">
        <v>99</v>
      </c>
      <c r="E34" s="63">
        <v>0</v>
      </c>
      <c r="F34" s="64">
        <v>23000</v>
      </c>
    </row>
    <row r="35" spans="1:6" ht="24.75" customHeight="1">
      <c r="A35" s="54" t="s">
        <v>55</v>
      </c>
      <c r="B35" s="47"/>
      <c r="C35" s="47"/>
      <c r="D35" s="55" t="s">
        <v>56</v>
      </c>
      <c r="E35" s="56">
        <f>E36+E38+E40</f>
        <v>-2000</v>
      </c>
      <c r="F35" s="57">
        <f>F36+F38+F40</f>
        <v>2400</v>
      </c>
    </row>
    <row r="36" spans="1:6" ht="19.5" customHeight="1">
      <c r="A36" s="58"/>
      <c r="B36" s="59" t="s">
        <v>57</v>
      </c>
      <c r="C36" s="50"/>
      <c r="D36" s="51" t="s">
        <v>58</v>
      </c>
      <c r="E36" s="60">
        <f>E37</f>
        <v>0</v>
      </c>
      <c r="F36" s="61">
        <f>F37</f>
        <v>400</v>
      </c>
    </row>
    <row r="37" spans="1:6" ht="21" customHeight="1">
      <c r="A37" s="62"/>
      <c r="B37" s="48"/>
      <c r="C37" s="48" t="s">
        <v>81</v>
      </c>
      <c r="D37" s="49" t="s">
        <v>82</v>
      </c>
      <c r="E37" s="63">
        <v>0</v>
      </c>
      <c r="F37" s="64">
        <v>400</v>
      </c>
    </row>
    <row r="38" spans="1:6" ht="21.75" customHeight="1">
      <c r="A38" s="58"/>
      <c r="B38" s="59" t="s">
        <v>100</v>
      </c>
      <c r="C38" s="50"/>
      <c r="D38" s="51" t="s">
        <v>101</v>
      </c>
      <c r="E38" s="60">
        <f>E39</f>
        <v>0</v>
      </c>
      <c r="F38" s="61">
        <f>F39</f>
        <v>2000</v>
      </c>
    </row>
    <row r="39" spans="1:6" ht="48" customHeight="1">
      <c r="A39" s="62"/>
      <c r="B39" s="48"/>
      <c r="C39" s="48" t="s">
        <v>102</v>
      </c>
      <c r="D39" s="49" t="s">
        <v>103</v>
      </c>
      <c r="E39" s="63">
        <v>0</v>
      </c>
      <c r="F39" s="64">
        <v>2000</v>
      </c>
    </row>
    <row r="40" spans="1:6" ht="19.5" customHeight="1">
      <c r="A40" s="58"/>
      <c r="B40" s="59" t="s">
        <v>104</v>
      </c>
      <c r="C40" s="50"/>
      <c r="D40" s="51" t="s">
        <v>11</v>
      </c>
      <c r="E40" s="60">
        <f>E41</f>
        <v>-2000</v>
      </c>
      <c r="F40" s="61">
        <f>F41</f>
        <v>0</v>
      </c>
    </row>
    <row r="41" spans="1:6" ht="19.5" customHeight="1" thickBot="1">
      <c r="A41" s="65"/>
      <c r="B41" s="66"/>
      <c r="C41" s="66" t="s">
        <v>73</v>
      </c>
      <c r="D41" s="67" t="s">
        <v>74</v>
      </c>
      <c r="E41" s="68">
        <v>-2000</v>
      </c>
      <c r="F41" s="69">
        <v>0</v>
      </c>
    </row>
    <row r="42" spans="1:6" ht="19.5" customHeight="1" thickBot="1" thickTop="1">
      <c r="A42" s="246"/>
      <c r="B42" s="246"/>
      <c r="C42" s="246"/>
      <c r="D42" s="246"/>
      <c r="E42" s="52"/>
      <c r="F42" s="53"/>
    </row>
    <row r="43" spans="2:6" ht="19.5" customHeight="1" thickBot="1" thickTop="1">
      <c r="B43" s="243" t="s">
        <v>65</v>
      </c>
      <c r="C43" s="244"/>
      <c r="D43" s="7">
        <f>E43+F43</f>
        <v>60334.44</v>
      </c>
      <c r="E43" s="9">
        <f>E35+E30+E27+E14+E8+E5</f>
        <v>-18931.56</v>
      </c>
      <c r="F43" s="9">
        <f>F35+F30+F27+F14+F8+F5</f>
        <v>79266</v>
      </c>
    </row>
    <row r="44" ht="19.5" customHeight="1" thickTop="1"/>
    <row r="53" spans="1:2" ht="19.5" customHeight="1">
      <c r="A53" s="245"/>
      <c r="B53" s="245"/>
    </row>
  </sheetData>
  <mergeCells count="6">
    <mergeCell ref="A53:B53"/>
    <mergeCell ref="B43:C43"/>
    <mergeCell ref="A1:F1"/>
    <mergeCell ref="A2:F2"/>
    <mergeCell ref="A3:F3"/>
    <mergeCell ref="A42:D42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7"/>
  <sheetViews>
    <sheetView workbookViewId="0" topLeftCell="A1">
      <selection activeCell="E2" sqref="E2"/>
    </sheetView>
  </sheetViews>
  <sheetFormatPr defaultColWidth="9.33203125" defaultRowHeight="19.5" customHeight="1"/>
  <cols>
    <col min="1" max="1" width="4.33203125" style="70" customWidth="1"/>
    <col min="2" max="2" width="9.16015625" style="70" customWidth="1"/>
    <col min="3" max="3" width="5" style="70" customWidth="1"/>
    <col min="4" max="4" width="75.16015625" style="70" customWidth="1"/>
    <col min="5" max="5" width="12.33203125" style="70" customWidth="1"/>
    <col min="6" max="6" width="12.83203125" style="70" customWidth="1"/>
    <col min="7" max="7" width="11.5" style="70" customWidth="1"/>
    <col min="8" max="8" width="13.16015625" style="70" customWidth="1"/>
    <col min="9" max="9" width="12.5" style="70" customWidth="1"/>
    <col min="10" max="10" width="14" style="70" customWidth="1"/>
    <col min="11" max="11" width="9.33203125" style="70" customWidth="1"/>
    <col min="12" max="12" width="12.5" style="70" bestFit="1" customWidth="1"/>
    <col min="13" max="16384" width="9.33203125" style="70" customWidth="1"/>
  </cols>
  <sheetData>
    <row r="1" spans="2:8" ht="27.75" customHeight="1">
      <c r="B1" s="247" t="s">
        <v>204</v>
      </c>
      <c r="C1" s="247"/>
      <c r="D1" s="247"/>
      <c r="H1" s="71"/>
    </row>
    <row r="2" spans="1:11" ht="27" customHeight="1">
      <c r="A2" s="72"/>
      <c r="F2" s="248" t="s">
        <v>107</v>
      </c>
      <c r="G2" s="248"/>
      <c r="H2" s="248"/>
      <c r="I2" s="248"/>
      <c r="J2" s="248"/>
      <c r="K2" s="73"/>
    </row>
    <row r="3" spans="1:11" ht="15" customHeight="1">
      <c r="A3" s="249" t="s">
        <v>108</v>
      </c>
      <c r="B3" s="249"/>
      <c r="C3" s="249"/>
      <c r="D3" s="249"/>
      <c r="E3" s="249"/>
      <c r="F3" s="249"/>
      <c r="G3" s="249"/>
      <c r="H3" s="249"/>
      <c r="I3" s="249"/>
      <c r="J3" s="249"/>
      <c r="K3" s="74"/>
    </row>
    <row r="4" spans="1:10" ht="11.25" customHeight="1" thickBot="1">
      <c r="A4" s="75"/>
      <c r="B4" s="75"/>
      <c r="C4" s="75"/>
      <c r="D4" s="75"/>
      <c r="E4" s="75"/>
      <c r="F4" s="75"/>
      <c r="G4" s="75"/>
      <c r="H4" s="75"/>
      <c r="I4" s="75"/>
      <c r="J4" s="75"/>
    </row>
    <row r="5" spans="1:12" ht="27" customHeight="1" thickBot="1" thickTop="1">
      <c r="A5" s="76" t="s">
        <v>0</v>
      </c>
      <c r="B5" s="77" t="s">
        <v>1</v>
      </c>
      <c r="C5" s="78" t="s">
        <v>109</v>
      </c>
      <c r="D5" s="79" t="s">
        <v>110</v>
      </c>
      <c r="E5" s="80" t="s">
        <v>111</v>
      </c>
      <c r="F5" s="80" t="s">
        <v>112</v>
      </c>
      <c r="G5" s="80" t="s">
        <v>113</v>
      </c>
      <c r="H5" s="80" t="s">
        <v>114</v>
      </c>
      <c r="I5" s="80" t="s">
        <v>115</v>
      </c>
      <c r="J5" s="81" t="s">
        <v>116</v>
      </c>
      <c r="K5" s="82"/>
      <c r="L5" s="83"/>
    </row>
    <row r="6" spans="1:10" ht="18" customHeight="1" thickTop="1">
      <c r="A6" s="84" t="s">
        <v>4</v>
      </c>
      <c r="B6" s="85" t="s">
        <v>6</v>
      </c>
      <c r="C6" s="85" t="s">
        <v>117</v>
      </c>
      <c r="D6" s="86" t="s">
        <v>118</v>
      </c>
      <c r="E6" s="87">
        <v>1611261</v>
      </c>
      <c r="F6" s="87"/>
      <c r="G6" s="87">
        <v>162622</v>
      </c>
      <c r="H6" s="87"/>
      <c r="I6" s="87"/>
      <c r="J6" s="88">
        <f aca="true" t="shared" si="0" ref="J6:J59">SUM(F6:I6)</f>
        <v>162622</v>
      </c>
    </row>
    <row r="7" spans="1:10" ht="18" customHeight="1">
      <c r="A7" s="89" t="s">
        <v>4</v>
      </c>
      <c r="B7" s="90" t="s">
        <v>6</v>
      </c>
      <c r="C7" s="90" t="s">
        <v>117</v>
      </c>
      <c r="D7" s="133" t="s">
        <v>119</v>
      </c>
      <c r="E7" s="91">
        <v>5800000</v>
      </c>
      <c r="F7" s="91">
        <v>694800</v>
      </c>
      <c r="G7" s="91"/>
      <c r="H7" s="91">
        <v>805200</v>
      </c>
      <c r="I7" s="91"/>
      <c r="J7" s="92">
        <f t="shared" si="0"/>
        <v>1500000</v>
      </c>
    </row>
    <row r="8" spans="1:10" ht="12" customHeight="1">
      <c r="A8" s="250" t="s">
        <v>4</v>
      </c>
      <c r="B8" s="253" t="s">
        <v>6</v>
      </c>
      <c r="C8" s="95" t="s">
        <v>117</v>
      </c>
      <c r="D8" s="256" t="s">
        <v>120</v>
      </c>
      <c r="E8" s="222">
        <v>7846790</v>
      </c>
      <c r="F8" s="97">
        <v>26575</v>
      </c>
      <c r="G8" s="97"/>
      <c r="H8" s="97"/>
      <c r="I8" s="97"/>
      <c r="J8" s="92">
        <f t="shared" si="0"/>
        <v>26575</v>
      </c>
    </row>
    <row r="9" spans="1:10" ht="12.75" customHeight="1">
      <c r="A9" s="251"/>
      <c r="B9" s="254"/>
      <c r="C9" s="95" t="s">
        <v>121</v>
      </c>
      <c r="D9" s="257"/>
      <c r="E9" s="223"/>
      <c r="F9" s="97">
        <v>0</v>
      </c>
      <c r="G9" s="97"/>
      <c r="H9" s="97"/>
      <c r="I9" s="97">
        <v>1016652</v>
      </c>
      <c r="J9" s="92">
        <f t="shared" si="0"/>
        <v>1016652</v>
      </c>
    </row>
    <row r="10" spans="1:10" ht="12.75" customHeight="1">
      <c r="A10" s="252"/>
      <c r="B10" s="255"/>
      <c r="C10" s="95" t="s">
        <v>122</v>
      </c>
      <c r="D10" s="221"/>
      <c r="E10" s="224"/>
      <c r="F10" s="97">
        <f>(461060+555713)-H10</f>
        <v>516773</v>
      </c>
      <c r="G10" s="97"/>
      <c r="H10" s="97">
        <v>500000</v>
      </c>
      <c r="I10" s="97"/>
      <c r="J10" s="92">
        <f t="shared" si="0"/>
        <v>1016773</v>
      </c>
    </row>
    <row r="11" spans="1:10" ht="36" customHeight="1">
      <c r="A11" s="100" t="s">
        <v>4</v>
      </c>
      <c r="B11" s="95" t="s">
        <v>6</v>
      </c>
      <c r="C11" s="95" t="s">
        <v>117</v>
      </c>
      <c r="D11" s="101" t="s">
        <v>123</v>
      </c>
      <c r="E11" s="102">
        <v>1000000</v>
      </c>
      <c r="F11" s="97">
        <v>50000</v>
      </c>
      <c r="G11" s="97"/>
      <c r="H11" s="97"/>
      <c r="I11" s="97"/>
      <c r="J11" s="92">
        <f t="shared" si="0"/>
        <v>50000</v>
      </c>
    </row>
    <row r="12" spans="1:10" ht="18" customHeight="1">
      <c r="A12" s="100" t="s">
        <v>4</v>
      </c>
      <c r="B12" s="95" t="s">
        <v>6</v>
      </c>
      <c r="C12" s="95" t="s">
        <v>117</v>
      </c>
      <c r="D12" s="101" t="s">
        <v>124</v>
      </c>
      <c r="E12" s="102">
        <v>17000</v>
      </c>
      <c r="F12" s="97">
        <v>17000</v>
      </c>
      <c r="G12" s="97"/>
      <c r="H12" s="97"/>
      <c r="I12" s="97"/>
      <c r="J12" s="92">
        <f t="shared" si="0"/>
        <v>17000</v>
      </c>
    </row>
    <row r="13" spans="1:10" ht="18" customHeight="1">
      <c r="A13" s="100" t="s">
        <v>4</v>
      </c>
      <c r="B13" s="95" t="s">
        <v>6</v>
      </c>
      <c r="C13" s="95" t="s">
        <v>117</v>
      </c>
      <c r="D13" s="101" t="s">
        <v>125</v>
      </c>
      <c r="E13" s="102">
        <v>142000</v>
      </c>
      <c r="F13" s="97">
        <f>100000+42000</f>
        <v>142000</v>
      </c>
      <c r="G13" s="97"/>
      <c r="H13" s="97"/>
      <c r="I13" s="97"/>
      <c r="J13" s="92">
        <f t="shared" si="0"/>
        <v>142000</v>
      </c>
    </row>
    <row r="14" spans="1:10" ht="23.25" customHeight="1">
      <c r="A14" s="100" t="s">
        <v>4</v>
      </c>
      <c r="B14" s="95" t="s">
        <v>6</v>
      </c>
      <c r="C14" s="95" t="s">
        <v>117</v>
      </c>
      <c r="D14" s="101" t="s">
        <v>126</v>
      </c>
      <c r="E14" s="102">
        <v>22000</v>
      </c>
      <c r="F14" s="97">
        <v>22000</v>
      </c>
      <c r="G14" s="97"/>
      <c r="H14" s="97"/>
      <c r="I14" s="97"/>
      <c r="J14" s="92">
        <f t="shared" si="0"/>
        <v>22000</v>
      </c>
    </row>
    <row r="15" spans="1:10" ht="18" customHeight="1">
      <c r="A15" s="100" t="s">
        <v>4</v>
      </c>
      <c r="B15" s="95" t="s">
        <v>6</v>
      </c>
      <c r="C15" s="95" t="s">
        <v>117</v>
      </c>
      <c r="D15" s="101" t="s">
        <v>127</v>
      </c>
      <c r="E15" s="102">
        <v>6400</v>
      </c>
      <c r="F15" s="97">
        <v>6400</v>
      </c>
      <c r="G15" s="97"/>
      <c r="H15" s="97"/>
      <c r="I15" s="97"/>
      <c r="J15" s="92">
        <f>SUM(F15:I15)</f>
        <v>6400</v>
      </c>
    </row>
    <row r="16" spans="1:10" ht="18" customHeight="1">
      <c r="A16" s="100" t="s">
        <v>4</v>
      </c>
      <c r="B16" s="95" t="s">
        <v>6</v>
      </c>
      <c r="C16" s="95" t="s">
        <v>117</v>
      </c>
      <c r="D16" s="101" t="s">
        <v>128</v>
      </c>
      <c r="E16" s="102">
        <v>8000</v>
      </c>
      <c r="F16" s="97">
        <v>8000</v>
      </c>
      <c r="G16" s="97"/>
      <c r="H16" s="97"/>
      <c r="I16" s="97"/>
      <c r="J16" s="92">
        <f>SUM(F16:I16)</f>
        <v>8000</v>
      </c>
    </row>
    <row r="17" spans="1:10" ht="18" customHeight="1">
      <c r="A17" s="103" t="s">
        <v>14</v>
      </c>
      <c r="B17" s="90" t="s">
        <v>16</v>
      </c>
      <c r="C17" s="90" t="s">
        <v>117</v>
      </c>
      <c r="D17" s="104" t="s">
        <v>129</v>
      </c>
      <c r="E17" s="91">
        <v>857660</v>
      </c>
      <c r="F17" s="91">
        <v>246000</v>
      </c>
      <c r="G17" s="91"/>
      <c r="H17" s="91"/>
      <c r="I17" s="91">
        <v>252000</v>
      </c>
      <c r="J17" s="92">
        <f t="shared" si="0"/>
        <v>498000</v>
      </c>
    </row>
    <row r="18" spans="1:10" ht="12.75" customHeight="1">
      <c r="A18" s="250" t="s">
        <v>14</v>
      </c>
      <c r="B18" s="253" t="s">
        <v>16</v>
      </c>
      <c r="C18" s="94" t="s">
        <v>117</v>
      </c>
      <c r="D18" s="225" t="s">
        <v>130</v>
      </c>
      <c r="E18" s="222">
        <v>300000</v>
      </c>
      <c r="F18" s="91">
        <v>50000</v>
      </c>
      <c r="G18" s="91"/>
      <c r="H18" s="91"/>
      <c r="I18" s="91"/>
      <c r="J18" s="92">
        <f t="shared" si="0"/>
        <v>50000</v>
      </c>
    </row>
    <row r="19" spans="1:10" ht="12.75" customHeight="1">
      <c r="A19" s="251"/>
      <c r="B19" s="254"/>
      <c r="C19" s="94" t="s">
        <v>121</v>
      </c>
      <c r="D19" s="226"/>
      <c r="E19" s="223"/>
      <c r="F19" s="91">
        <v>53360</v>
      </c>
      <c r="G19" s="91"/>
      <c r="H19" s="91"/>
      <c r="I19" s="91"/>
      <c r="J19" s="92">
        <f t="shared" si="0"/>
        <v>53360</v>
      </c>
    </row>
    <row r="20" spans="1:10" ht="14.25" customHeight="1">
      <c r="A20" s="252"/>
      <c r="B20" s="255"/>
      <c r="C20" s="94" t="s">
        <v>122</v>
      </c>
      <c r="D20" s="227"/>
      <c r="E20" s="224"/>
      <c r="F20" s="91">
        <v>127610</v>
      </c>
      <c r="G20" s="91"/>
      <c r="H20" s="91"/>
      <c r="I20" s="91"/>
      <c r="J20" s="92">
        <f t="shared" si="0"/>
        <v>127610</v>
      </c>
    </row>
    <row r="21" spans="1:10" ht="23.25" customHeight="1">
      <c r="A21" s="93" t="s">
        <v>14</v>
      </c>
      <c r="B21" s="94" t="s">
        <v>16</v>
      </c>
      <c r="C21" s="94" t="s">
        <v>117</v>
      </c>
      <c r="D21" s="105" t="s">
        <v>131</v>
      </c>
      <c r="E21" s="96">
        <v>520000</v>
      </c>
      <c r="F21" s="97">
        <v>112500</v>
      </c>
      <c r="G21" s="97"/>
      <c r="H21" s="97"/>
      <c r="I21" s="97">
        <v>400000</v>
      </c>
      <c r="J21" s="92">
        <f t="shared" si="0"/>
        <v>512500</v>
      </c>
    </row>
    <row r="22" spans="1:10" ht="16.5" customHeight="1">
      <c r="A22" s="93" t="s">
        <v>14</v>
      </c>
      <c r="B22" s="94" t="s">
        <v>16</v>
      </c>
      <c r="C22" s="94" t="s">
        <v>117</v>
      </c>
      <c r="D22" s="105" t="s">
        <v>132</v>
      </c>
      <c r="E22" s="96">
        <v>7500</v>
      </c>
      <c r="F22" s="97">
        <v>7500</v>
      </c>
      <c r="G22" s="97"/>
      <c r="H22" s="97"/>
      <c r="I22" s="97"/>
      <c r="J22" s="92">
        <f t="shared" si="0"/>
        <v>7500</v>
      </c>
    </row>
    <row r="23" spans="1:10" ht="18" customHeight="1">
      <c r="A23" s="103" t="s">
        <v>18</v>
      </c>
      <c r="B23" s="90" t="s">
        <v>20</v>
      </c>
      <c r="C23" s="90" t="s">
        <v>117</v>
      </c>
      <c r="D23" s="106" t="s">
        <v>133</v>
      </c>
      <c r="E23" s="91">
        <f>5400+115000</f>
        <v>120400</v>
      </c>
      <c r="F23" s="97">
        <f>5400+115000</f>
        <v>120400</v>
      </c>
      <c r="G23" s="97"/>
      <c r="H23" s="97"/>
      <c r="I23" s="97"/>
      <c r="J23" s="92">
        <f t="shared" si="0"/>
        <v>120400</v>
      </c>
    </row>
    <row r="24" spans="1:10" ht="18" customHeight="1">
      <c r="A24" s="100" t="s">
        <v>18</v>
      </c>
      <c r="B24" s="95" t="s">
        <v>20</v>
      </c>
      <c r="C24" s="95" t="s">
        <v>134</v>
      </c>
      <c r="D24" s="107" t="s">
        <v>135</v>
      </c>
      <c r="E24" s="97">
        <v>53200</v>
      </c>
      <c r="F24" s="97"/>
      <c r="G24" s="97">
        <v>9120</v>
      </c>
      <c r="H24" s="97"/>
      <c r="I24" s="97"/>
      <c r="J24" s="108">
        <f t="shared" si="0"/>
        <v>9120</v>
      </c>
    </row>
    <row r="25" spans="1:12" ht="13.5" customHeight="1">
      <c r="A25" s="250" t="s">
        <v>18</v>
      </c>
      <c r="B25" s="253" t="s">
        <v>72</v>
      </c>
      <c r="C25" s="95" t="s">
        <v>117</v>
      </c>
      <c r="D25" s="228" t="s">
        <v>136</v>
      </c>
      <c r="E25" s="222">
        <v>185000</v>
      </c>
      <c r="F25" s="97">
        <v>2000</v>
      </c>
      <c r="G25" s="97"/>
      <c r="H25" s="97"/>
      <c r="I25" s="97"/>
      <c r="J25" s="92">
        <f t="shared" si="0"/>
        <v>2000</v>
      </c>
      <c r="L25" s="71"/>
    </row>
    <row r="26" spans="1:10" ht="14.25" customHeight="1">
      <c r="A26" s="251"/>
      <c r="B26" s="254"/>
      <c r="C26" s="95" t="s">
        <v>121</v>
      </c>
      <c r="D26" s="229"/>
      <c r="E26" s="223"/>
      <c r="F26" s="97">
        <v>0</v>
      </c>
      <c r="G26" s="97"/>
      <c r="H26" s="97"/>
      <c r="I26" s="97">
        <v>81405</v>
      </c>
      <c r="J26" s="92">
        <f t="shared" si="0"/>
        <v>81405</v>
      </c>
    </row>
    <row r="27" spans="1:12" ht="12" customHeight="1">
      <c r="A27" s="252"/>
      <c r="B27" s="255"/>
      <c r="C27" s="90" t="s">
        <v>122</v>
      </c>
      <c r="D27" s="230"/>
      <c r="E27" s="224"/>
      <c r="F27" s="91">
        <f>27136+23879</f>
        <v>51015</v>
      </c>
      <c r="G27" s="91"/>
      <c r="H27" s="91"/>
      <c r="I27" s="91"/>
      <c r="J27" s="92">
        <f t="shared" si="0"/>
        <v>51015</v>
      </c>
      <c r="L27" s="71"/>
    </row>
    <row r="28" spans="1:10" ht="36.75" customHeight="1">
      <c r="A28" s="103" t="s">
        <v>18</v>
      </c>
      <c r="B28" s="90" t="s">
        <v>72</v>
      </c>
      <c r="C28" s="90" t="s">
        <v>117</v>
      </c>
      <c r="D28" s="104" t="s">
        <v>137</v>
      </c>
      <c r="E28" s="91">
        <v>1000000</v>
      </c>
      <c r="F28" s="91">
        <f>584924-273350</f>
        <v>311574</v>
      </c>
      <c r="G28" s="91"/>
      <c r="H28" s="91"/>
      <c r="I28" s="91">
        <v>273350</v>
      </c>
      <c r="J28" s="92">
        <f t="shared" si="0"/>
        <v>584924</v>
      </c>
    </row>
    <row r="29" spans="1:10" ht="21.75" customHeight="1">
      <c r="A29" s="103" t="s">
        <v>26</v>
      </c>
      <c r="B29" s="90" t="s">
        <v>79</v>
      </c>
      <c r="C29" s="90" t="s">
        <v>134</v>
      </c>
      <c r="D29" s="104" t="s">
        <v>138</v>
      </c>
      <c r="E29" s="91">
        <v>38000</v>
      </c>
      <c r="F29" s="91">
        <f>15000+23000</f>
        <v>38000</v>
      </c>
      <c r="G29" s="91"/>
      <c r="H29" s="91"/>
      <c r="I29" s="91"/>
      <c r="J29" s="92">
        <f t="shared" si="0"/>
        <v>38000</v>
      </c>
    </row>
    <row r="30" spans="1:10" ht="18" customHeight="1">
      <c r="A30" s="103" t="s">
        <v>139</v>
      </c>
      <c r="B30" s="90" t="s">
        <v>140</v>
      </c>
      <c r="C30" s="111" t="s">
        <v>117</v>
      </c>
      <c r="D30" s="112" t="s">
        <v>141</v>
      </c>
      <c r="E30" s="102">
        <v>4325</v>
      </c>
      <c r="F30" s="102">
        <v>4325</v>
      </c>
      <c r="G30" s="91"/>
      <c r="H30" s="91"/>
      <c r="I30" s="91"/>
      <c r="J30" s="92">
        <f t="shared" si="0"/>
        <v>4325</v>
      </c>
    </row>
    <row r="31" spans="1:10" ht="18" customHeight="1" thickBot="1">
      <c r="A31" s="202" t="s">
        <v>139</v>
      </c>
      <c r="B31" s="203" t="s">
        <v>140</v>
      </c>
      <c r="C31" s="204" t="s">
        <v>117</v>
      </c>
      <c r="D31" s="205" t="s">
        <v>142</v>
      </c>
      <c r="E31" s="206">
        <v>5000</v>
      </c>
      <c r="F31" s="206">
        <v>5000</v>
      </c>
      <c r="G31" s="207"/>
      <c r="H31" s="207"/>
      <c r="I31" s="207"/>
      <c r="J31" s="208">
        <f t="shared" si="0"/>
        <v>5000</v>
      </c>
    </row>
    <row r="32" spans="1:10" ht="18" customHeight="1" thickTop="1">
      <c r="A32" s="100" t="s">
        <v>139</v>
      </c>
      <c r="B32" s="95" t="s">
        <v>140</v>
      </c>
      <c r="C32" s="116" t="s">
        <v>134</v>
      </c>
      <c r="D32" s="112" t="s">
        <v>143</v>
      </c>
      <c r="E32" s="102">
        <v>3800</v>
      </c>
      <c r="F32" s="102">
        <v>3800</v>
      </c>
      <c r="G32" s="97"/>
      <c r="H32" s="97"/>
      <c r="I32" s="97"/>
      <c r="J32" s="108">
        <f t="shared" si="0"/>
        <v>3800</v>
      </c>
    </row>
    <row r="33" spans="1:10" ht="14.25" customHeight="1">
      <c r="A33" s="250" t="s">
        <v>89</v>
      </c>
      <c r="B33" s="253" t="s">
        <v>144</v>
      </c>
      <c r="C33" s="111" t="s">
        <v>117</v>
      </c>
      <c r="D33" s="219" t="s">
        <v>145</v>
      </c>
      <c r="E33" s="222">
        <v>5000</v>
      </c>
      <c r="F33" s="114">
        <f>5000-611</f>
        <v>4389</v>
      </c>
      <c r="G33" s="115"/>
      <c r="H33" s="115"/>
      <c r="I33" s="115"/>
      <c r="J33" s="92">
        <f t="shared" si="0"/>
        <v>4389</v>
      </c>
    </row>
    <row r="34" spans="1:10" ht="13.5" customHeight="1">
      <c r="A34" s="251"/>
      <c r="B34" s="254"/>
      <c r="C34" s="111" t="s">
        <v>121</v>
      </c>
      <c r="D34" s="220"/>
      <c r="E34" s="223"/>
      <c r="F34" s="114">
        <v>0</v>
      </c>
      <c r="G34" s="115"/>
      <c r="H34" s="115"/>
      <c r="I34" s="115">
        <v>427</v>
      </c>
      <c r="J34" s="92">
        <f t="shared" si="0"/>
        <v>427</v>
      </c>
    </row>
    <row r="35" spans="1:10" ht="10.5" customHeight="1">
      <c r="A35" s="252"/>
      <c r="B35" s="255"/>
      <c r="C35" s="111" t="s">
        <v>122</v>
      </c>
      <c r="D35" s="258"/>
      <c r="E35" s="224"/>
      <c r="F35" s="114">
        <v>184</v>
      </c>
      <c r="G35" s="91"/>
      <c r="H35" s="91"/>
      <c r="I35" s="91"/>
      <c r="J35" s="92">
        <f t="shared" si="0"/>
        <v>184</v>
      </c>
    </row>
    <row r="36" spans="1:10" ht="13.5" customHeight="1">
      <c r="A36" s="100" t="s">
        <v>89</v>
      </c>
      <c r="B36" s="95" t="s">
        <v>144</v>
      </c>
      <c r="C36" s="116" t="s">
        <v>134</v>
      </c>
      <c r="D36" s="112" t="s">
        <v>146</v>
      </c>
      <c r="E36" s="102">
        <v>20000</v>
      </c>
      <c r="F36" s="102">
        <v>20000</v>
      </c>
      <c r="G36" s="97"/>
      <c r="H36" s="97"/>
      <c r="I36" s="97"/>
      <c r="J36" s="92">
        <f t="shared" si="0"/>
        <v>20000</v>
      </c>
    </row>
    <row r="37" spans="1:10" ht="24" customHeight="1">
      <c r="A37" s="100" t="s">
        <v>147</v>
      </c>
      <c r="B37" s="95" t="s">
        <v>148</v>
      </c>
      <c r="C37" s="95" t="s">
        <v>134</v>
      </c>
      <c r="D37" s="107" t="s">
        <v>149</v>
      </c>
      <c r="E37" s="97">
        <f>19704+368</f>
        <v>20072</v>
      </c>
      <c r="F37" s="97">
        <f>19704+368</f>
        <v>20072</v>
      </c>
      <c r="G37" s="97"/>
      <c r="H37" s="97"/>
      <c r="I37" s="97"/>
      <c r="J37" s="108">
        <f t="shared" si="0"/>
        <v>20072</v>
      </c>
    </row>
    <row r="38" spans="1:10" ht="18" customHeight="1">
      <c r="A38" s="117" t="s">
        <v>147</v>
      </c>
      <c r="B38" s="111" t="s">
        <v>150</v>
      </c>
      <c r="C38" s="111" t="s">
        <v>151</v>
      </c>
      <c r="D38" s="118" t="s">
        <v>152</v>
      </c>
      <c r="E38" s="114">
        <v>50000</v>
      </c>
      <c r="F38" s="91">
        <v>50000</v>
      </c>
      <c r="G38" s="91"/>
      <c r="H38" s="91"/>
      <c r="I38" s="91"/>
      <c r="J38" s="92">
        <f t="shared" si="0"/>
        <v>50000</v>
      </c>
    </row>
    <row r="39" spans="1:10" ht="18" customHeight="1">
      <c r="A39" s="103" t="s">
        <v>55</v>
      </c>
      <c r="B39" s="90" t="s">
        <v>153</v>
      </c>
      <c r="C39" s="111" t="s">
        <v>117</v>
      </c>
      <c r="D39" s="118" t="s">
        <v>154</v>
      </c>
      <c r="E39" s="114">
        <v>7000</v>
      </c>
      <c r="F39" s="114">
        <v>7000</v>
      </c>
      <c r="G39" s="91"/>
      <c r="H39" s="91"/>
      <c r="I39" s="91"/>
      <c r="J39" s="92">
        <f t="shared" si="0"/>
        <v>7000</v>
      </c>
    </row>
    <row r="40" spans="1:10" ht="18" customHeight="1">
      <c r="A40" s="103" t="s">
        <v>55</v>
      </c>
      <c r="B40" s="90" t="s">
        <v>153</v>
      </c>
      <c r="C40" s="111" t="s">
        <v>117</v>
      </c>
      <c r="D40" s="118" t="s">
        <v>155</v>
      </c>
      <c r="E40" s="114">
        <v>8000</v>
      </c>
      <c r="F40" s="114">
        <v>8000</v>
      </c>
      <c r="G40" s="91"/>
      <c r="H40" s="91"/>
      <c r="I40" s="91"/>
      <c r="J40" s="92">
        <f t="shared" si="0"/>
        <v>8000</v>
      </c>
    </row>
    <row r="41" spans="1:10" ht="18" customHeight="1">
      <c r="A41" s="103" t="s">
        <v>55</v>
      </c>
      <c r="B41" s="90" t="s">
        <v>153</v>
      </c>
      <c r="C41" s="111" t="s">
        <v>117</v>
      </c>
      <c r="D41" s="118" t="s">
        <v>156</v>
      </c>
      <c r="E41" s="114">
        <v>7631</v>
      </c>
      <c r="F41" s="114">
        <v>7631</v>
      </c>
      <c r="G41" s="91"/>
      <c r="H41" s="91"/>
      <c r="I41" s="91"/>
      <c r="J41" s="92">
        <f t="shared" si="0"/>
        <v>7631</v>
      </c>
    </row>
    <row r="42" spans="1:10" ht="18" customHeight="1">
      <c r="A42" s="103" t="s">
        <v>55</v>
      </c>
      <c r="B42" s="90" t="s">
        <v>153</v>
      </c>
      <c r="C42" s="111" t="s">
        <v>117</v>
      </c>
      <c r="D42" s="112" t="s">
        <v>157</v>
      </c>
      <c r="E42" s="102">
        <v>14019</v>
      </c>
      <c r="F42" s="102">
        <v>14019</v>
      </c>
      <c r="G42" s="91"/>
      <c r="H42" s="91"/>
      <c r="I42" s="91"/>
      <c r="J42" s="92">
        <f t="shared" si="0"/>
        <v>14019</v>
      </c>
    </row>
    <row r="43" spans="1:10" ht="18" customHeight="1">
      <c r="A43" s="93" t="s">
        <v>55</v>
      </c>
      <c r="B43" s="94" t="s">
        <v>153</v>
      </c>
      <c r="C43" s="119" t="s">
        <v>134</v>
      </c>
      <c r="D43" s="113" t="s">
        <v>158</v>
      </c>
      <c r="E43" s="96">
        <v>4349</v>
      </c>
      <c r="F43" s="96">
        <v>4349</v>
      </c>
      <c r="G43" s="115"/>
      <c r="H43" s="115"/>
      <c r="I43" s="115"/>
      <c r="J43" s="120">
        <f t="shared" si="0"/>
        <v>4349</v>
      </c>
    </row>
    <row r="44" spans="1:10" ht="47.25" customHeight="1">
      <c r="A44" s="103" t="s">
        <v>55</v>
      </c>
      <c r="B44" s="90" t="s">
        <v>153</v>
      </c>
      <c r="C44" s="90" t="s">
        <v>117</v>
      </c>
      <c r="D44" s="104" t="s">
        <v>159</v>
      </c>
      <c r="E44" s="91">
        <v>65270</v>
      </c>
      <c r="F44" s="91">
        <v>65270</v>
      </c>
      <c r="G44" s="91"/>
      <c r="H44" s="91"/>
      <c r="I44" s="91"/>
      <c r="J44" s="92">
        <f t="shared" si="0"/>
        <v>65270</v>
      </c>
    </row>
    <row r="45" spans="1:10" ht="25.5" customHeight="1">
      <c r="A45" s="103" t="s">
        <v>55</v>
      </c>
      <c r="B45" s="90" t="s">
        <v>153</v>
      </c>
      <c r="C45" s="90" t="s">
        <v>117</v>
      </c>
      <c r="D45" s="104" t="s">
        <v>160</v>
      </c>
      <c r="E45" s="91">
        <v>550000</v>
      </c>
      <c r="F45" s="91">
        <v>550000</v>
      </c>
      <c r="G45" s="91"/>
      <c r="H45" s="91"/>
      <c r="I45" s="91"/>
      <c r="J45" s="92">
        <f t="shared" si="0"/>
        <v>550000</v>
      </c>
    </row>
    <row r="46" spans="1:10" ht="27" customHeight="1">
      <c r="A46" s="103" t="s">
        <v>55</v>
      </c>
      <c r="B46" s="90" t="s">
        <v>57</v>
      </c>
      <c r="C46" s="90" t="s">
        <v>151</v>
      </c>
      <c r="D46" s="118" t="s">
        <v>161</v>
      </c>
      <c r="E46" s="91">
        <v>500000</v>
      </c>
      <c r="F46" s="91">
        <f>145863-11959-10000-2000</f>
        <v>121904</v>
      </c>
      <c r="G46" s="91"/>
      <c r="H46" s="91"/>
      <c r="I46" s="91"/>
      <c r="J46" s="92">
        <f t="shared" si="0"/>
        <v>121904</v>
      </c>
    </row>
    <row r="47" spans="1:10" ht="30" customHeight="1">
      <c r="A47" s="103" t="s">
        <v>55</v>
      </c>
      <c r="B47" s="90" t="s">
        <v>57</v>
      </c>
      <c r="C47" s="90" t="s">
        <v>151</v>
      </c>
      <c r="D47" s="118" t="s">
        <v>162</v>
      </c>
      <c r="E47" s="91">
        <v>47000</v>
      </c>
      <c r="F47" s="91">
        <v>19100</v>
      </c>
      <c r="G47" s="91"/>
      <c r="H47" s="91"/>
      <c r="I47" s="91"/>
      <c r="J47" s="92">
        <f t="shared" si="0"/>
        <v>19100</v>
      </c>
    </row>
    <row r="48" spans="1:10" ht="36" customHeight="1">
      <c r="A48" s="103" t="s">
        <v>163</v>
      </c>
      <c r="B48" s="90" t="s">
        <v>164</v>
      </c>
      <c r="C48" s="90" t="s">
        <v>117</v>
      </c>
      <c r="D48" s="104" t="s">
        <v>165</v>
      </c>
      <c r="E48" s="91">
        <v>1350000</v>
      </c>
      <c r="F48" s="91">
        <v>684000</v>
      </c>
      <c r="G48" s="91"/>
      <c r="H48" s="91"/>
      <c r="I48" s="91">
        <v>666000</v>
      </c>
      <c r="J48" s="92">
        <f>SUM(F48:I48)</f>
        <v>1350000</v>
      </c>
    </row>
    <row r="49" spans="1:10" ht="23.25" customHeight="1">
      <c r="A49" s="103" t="s">
        <v>163</v>
      </c>
      <c r="B49" s="90" t="s">
        <v>166</v>
      </c>
      <c r="C49" s="90" t="s">
        <v>117</v>
      </c>
      <c r="D49" s="104" t="s">
        <v>167</v>
      </c>
      <c r="E49" s="91">
        <v>11626</v>
      </c>
      <c r="F49" s="91">
        <v>11626</v>
      </c>
      <c r="G49" s="91"/>
      <c r="H49" s="91"/>
      <c r="I49" s="91"/>
      <c r="J49" s="92">
        <f t="shared" si="0"/>
        <v>11626</v>
      </c>
    </row>
    <row r="50" spans="1:10" ht="14.25" customHeight="1">
      <c r="A50" s="93" t="s">
        <v>163</v>
      </c>
      <c r="B50" s="94" t="s">
        <v>166</v>
      </c>
      <c r="C50" s="94" t="s">
        <v>117</v>
      </c>
      <c r="D50" s="109" t="s">
        <v>168</v>
      </c>
      <c r="E50" s="115">
        <v>14669</v>
      </c>
      <c r="F50" s="115">
        <v>14669</v>
      </c>
      <c r="G50" s="115"/>
      <c r="H50" s="115"/>
      <c r="I50" s="115"/>
      <c r="J50" s="120">
        <f t="shared" si="0"/>
        <v>14669</v>
      </c>
    </row>
    <row r="51" spans="1:10" ht="13.5" customHeight="1">
      <c r="A51" s="103" t="s">
        <v>163</v>
      </c>
      <c r="B51" s="90" t="s">
        <v>166</v>
      </c>
      <c r="C51" s="90" t="s">
        <v>117</v>
      </c>
      <c r="D51" s="104" t="s">
        <v>169</v>
      </c>
      <c r="E51" s="91">
        <v>8718</v>
      </c>
      <c r="F51" s="91">
        <v>8718</v>
      </c>
      <c r="G51" s="91"/>
      <c r="H51" s="91"/>
      <c r="I51" s="91"/>
      <c r="J51" s="92">
        <f>SUM(F51:I51)</f>
        <v>8718</v>
      </c>
    </row>
    <row r="52" spans="1:10" ht="25.5" customHeight="1">
      <c r="A52" s="98" t="s">
        <v>163</v>
      </c>
      <c r="B52" s="99" t="s">
        <v>166</v>
      </c>
      <c r="C52" s="99" t="s">
        <v>117</v>
      </c>
      <c r="D52" s="110" t="s">
        <v>170</v>
      </c>
      <c r="E52" s="121">
        <v>4000</v>
      </c>
      <c r="F52" s="121">
        <v>4000</v>
      </c>
      <c r="G52" s="121"/>
      <c r="H52" s="121"/>
      <c r="I52" s="121"/>
      <c r="J52" s="122">
        <f t="shared" si="0"/>
        <v>4000</v>
      </c>
    </row>
    <row r="53" spans="1:10" ht="16.5" customHeight="1">
      <c r="A53" s="103" t="s">
        <v>163</v>
      </c>
      <c r="B53" s="90" t="s">
        <v>166</v>
      </c>
      <c r="C53" s="90" t="s">
        <v>117</v>
      </c>
      <c r="D53" s="104" t="s">
        <v>171</v>
      </c>
      <c r="E53" s="91">
        <v>5000</v>
      </c>
      <c r="F53" s="91">
        <v>5000</v>
      </c>
      <c r="G53" s="91"/>
      <c r="H53" s="91"/>
      <c r="I53" s="91"/>
      <c r="J53" s="92">
        <f t="shared" si="0"/>
        <v>5000</v>
      </c>
    </row>
    <row r="54" spans="1:10" ht="14.25" customHeight="1">
      <c r="A54" s="103" t="s">
        <v>163</v>
      </c>
      <c r="B54" s="90" t="s">
        <v>166</v>
      </c>
      <c r="C54" s="90" t="s">
        <v>117</v>
      </c>
      <c r="D54" s="113" t="s">
        <v>172</v>
      </c>
      <c r="E54" s="115">
        <v>108000</v>
      </c>
      <c r="F54" s="91">
        <f>36000-1000+54</f>
        <v>35054</v>
      </c>
      <c r="G54" s="91"/>
      <c r="H54" s="91"/>
      <c r="I54" s="91"/>
      <c r="J54" s="92">
        <f t="shared" si="0"/>
        <v>35054</v>
      </c>
    </row>
    <row r="55" spans="1:10" ht="15" customHeight="1">
      <c r="A55" s="103" t="s">
        <v>163</v>
      </c>
      <c r="B55" s="90" t="s">
        <v>166</v>
      </c>
      <c r="C55" s="90" t="s">
        <v>117</v>
      </c>
      <c r="D55" s="113" t="s">
        <v>173</v>
      </c>
      <c r="E55" s="115">
        <v>10000</v>
      </c>
      <c r="F55" s="91">
        <v>4924</v>
      </c>
      <c r="G55" s="91"/>
      <c r="H55" s="91"/>
      <c r="I55" s="91"/>
      <c r="J55" s="92">
        <f t="shared" si="0"/>
        <v>4924</v>
      </c>
    </row>
    <row r="56" spans="1:10" ht="23.25" customHeight="1">
      <c r="A56" s="103" t="s">
        <v>163</v>
      </c>
      <c r="B56" s="90" t="s">
        <v>166</v>
      </c>
      <c r="C56" s="90" t="s">
        <v>134</v>
      </c>
      <c r="D56" s="104" t="s">
        <v>174</v>
      </c>
      <c r="E56" s="91">
        <v>80000</v>
      </c>
      <c r="F56" s="91">
        <v>40606</v>
      </c>
      <c r="G56" s="91"/>
      <c r="H56" s="91"/>
      <c r="I56" s="91">
        <v>34996</v>
      </c>
      <c r="J56" s="92">
        <f t="shared" si="0"/>
        <v>75602</v>
      </c>
    </row>
    <row r="57" spans="1:10" ht="14.25" customHeight="1">
      <c r="A57" s="103" t="s">
        <v>163</v>
      </c>
      <c r="B57" s="90" t="s">
        <v>166</v>
      </c>
      <c r="C57" s="90" t="s">
        <v>117</v>
      </c>
      <c r="D57" s="113" t="s">
        <v>175</v>
      </c>
      <c r="E57" s="91">
        <v>15000</v>
      </c>
      <c r="F57" s="91">
        <v>15000</v>
      </c>
      <c r="G57" s="91"/>
      <c r="H57" s="91"/>
      <c r="I57" s="91"/>
      <c r="J57" s="92">
        <f t="shared" si="0"/>
        <v>15000</v>
      </c>
    </row>
    <row r="58" spans="1:10" ht="15.75" customHeight="1" thickBot="1">
      <c r="A58" s="103" t="s">
        <v>163</v>
      </c>
      <c r="B58" s="90" t="s">
        <v>166</v>
      </c>
      <c r="C58" s="90" t="s">
        <v>134</v>
      </c>
      <c r="D58" s="104" t="s">
        <v>176</v>
      </c>
      <c r="E58" s="91">
        <v>6100</v>
      </c>
      <c r="F58" s="91">
        <v>6100</v>
      </c>
      <c r="G58" s="91"/>
      <c r="H58" s="91"/>
      <c r="I58" s="91"/>
      <c r="J58" s="92">
        <f>SUM(F58:I58)</f>
        <v>6100</v>
      </c>
    </row>
    <row r="59" spans="1:10" ht="18" customHeight="1" thickBot="1" thickTop="1">
      <c r="A59" s="215" t="s">
        <v>67</v>
      </c>
      <c r="B59" s="216"/>
      <c r="C59" s="216"/>
      <c r="D59" s="216"/>
      <c r="E59" s="123" t="s">
        <v>177</v>
      </c>
      <c r="F59" s="124">
        <f>SUM(F6:F58)</f>
        <v>4338247</v>
      </c>
      <c r="G59" s="124">
        <f>SUM(G6:G58)</f>
        <v>171742</v>
      </c>
      <c r="H59" s="124">
        <f>SUM(H6:H58)</f>
        <v>1305200</v>
      </c>
      <c r="I59" s="124">
        <f>SUM(I6:I58)</f>
        <v>2724830</v>
      </c>
      <c r="J59" s="125">
        <f t="shared" si="0"/>
        <v>8540019</v>
      </c>
    </row>
    <row r="60" spans="1:10" ht="19.5" customHeight="1" thickTop="1">
      <c r="A60" s="126"/>
      <c r="B60" s="126"/>
      <c r="C60" s="126"/>
      <c r="D60" s="127"/>
      <c r="E60" s="128"/>
      <c r="F60" s="129"/>
      <c r="G60" s="128"/>
      <c r="H60" s="128"/>
      <c r="I60" s="128"/>
      <c r="J60" s="128"/>
    </row>
    <row r="61" spans="1:10" ht="19.5" customHeight="1">
      <c r="A61" s="126"/>
      <c r="B61" s="126"/>
      <c r="C61" s="217"/>
      <c r="D61" s="217"/>
      <c r="E61" s="128"/>
      <c r="F61" s="128"/>
      <c r="G61" s="128"/>
      <c r="H61" s="128"/>
      <c r="I61" s="128"/>
      <c r="J61" s="128"/>
    </row>
    <row r="62" spans="1:10" ht="19.5" customHeight="1">
      <c r="A62" s="126"/>
      <c r="B62" s="126"/>
      <c r="C62" s="218"/>
      <c r="D62" s="218"/>
      <c r="E62" s="128"/>
      <c r="F62" s="128"/>
      <c r="G62" s="128"/>
      <c r="H62" s="128"/>
      <c r="I62" s="128"/>
      <c r="J62" s="128"/>
    </row>
    <row r="63" spans="1:10" ht="19.5" customHeight="1">
      <c r="A63" s="126"/>
      <c r="B63" s="126"/>
      <c r="C63" s="126"/>
      <c r="D63" s="127"/>
      <c r="E63" s="128"/>
      <c r="F63" s="128"/>
      <c r="G63" s="128"/>
      <c r="H63" s="128"/>
      <c r="I63" s="128"/>
      <c r="J63" s="128"/>
    </row>
    <row r="64" spans="1:10" ht="19.5" customHeight="1">
      <c r="A64" s="126"/>
      <c r="B64" s="126"/>
      <c r="C64" s="126"/>
      <c r="D64" s="127"/>
      <c r="E64" s="128"/>
      <c r="F64" s="128"/>
      <c r="G64" s="128"/>
      <c r="H64" s="128"/>
      <c r="I64" s="128"/>
      <c r="J64" s="128"/>
    </row>
    <row r="65" spans="1:12" ht="19.5" customHeight="1">
      <c r="A65" s="126"/>
      <c r="B65" s="126"/>
      <c r="C65" s="126"/>
      <c r="D65" s="127"/>
      <c r="E65" s="128"/>
      <c r="F65" s="128"/>
      <c r="G65" s="128"/>
      <c r="H65" s="128"/>
      <c r="I65" s="128"/>
      <c r="J65" s="128"/>
      <c r="L65" s="71"/>
    </row>
    <row r="66" spans="1:10" ht="19.5" customHeight="1">
      <c r="A66" s="126"/>
      <c r="B66" s="126"/>
      <c r="C66" s="126"/>
      <c r="D66" s="127"/>
      <c r="E66" s="128"/>
      <c r="F66" s="128"/>
      <c r="G66" s="128"/>
      <c r="H66" s="128"/>
      <c r="I66" s="128"/>
      <c r="J66" s="128"/>
    </row>
    <row r="67" spans="1:10" ht="19.5" customHeight="1">
      <c r="A67" s="126"/>
      <c r="B67" s="126"/>
      <c r="C67" s="126"/>
      <c r="D67" s="127"/>
      <c r="E67" s="128"/>
      <c r="F67" s="128"/>
      <c r="G67" s="128"/>
      <c r="H67" s="128"/>
      <c r="I67" s="128"/>
      <c r="J67" s="128"/>
    </row>
    <row r="68" spans="1:10" ht="19.5" customHeight="1">
      <c r="A68" s="126"/>
      <c r="B68" s="126"/>
      <c r="C68" s="126"/>
      <c r="D68" s="127"/>
      <c r="E68" s="128"/>
      <c r="F68" s="128"/>
      <c r="G68" s="128"/>
      <c r="H68" s="128"/>
      <c r="I68" s="128"/>
      <c r="J68" s="128"/>
    </row>
    <row r="69" spans="1:10" ht="19.5" customHeight="1">
      <c r="A69" s="130"/>
      <c r="B69" s="130"/>
      <c r="C69" s="130"/>
      <c r="D69" s="127"/>
      <c r="E69" s="131"/>
      <c r="F69" s="131"/>
      <c r="G69" s="131"/>
      <c r="H69" s="131"/>
      <c r="I69" s="131"/>
      <c r="J69" s="131"/>
    </row>
    <row r="70" spans="1:10" ht="19.5" customHeight="1">
      <c r="A70" s="130"/>
      <c r="B70" s="130"/>
      <c r="C70" s="130"/>
      <c r="D70" s="127"/>
      <c r="E70" s="131"/>
      <c r="F70" s="131"/>
      <c r="G70" s="131"/>
      <c r="H70" s="131"/>
      <c r="I70" s="131"/>
      <c r="J70" s="131"/>
    </row>
    <row r="71" spans="1:10" ht="19.5" customHeight="1">
      <c r="A71" s="130"/>
      <c r="B71" s="130"/>
      <c r="C71" s="130"/>
      <c r="D71" s="127"/>
      <c r="E71" s="131"/>
      <c r="F71" s="131"/>
      <c r="G71" s="131"/>
      <c r="H71" s="131"/>
      <c r="I71" s="131"/>
      <c r="J71" s="131"/>
    </row>
    <row r="72" spans="1:10" ht="19.5" customHeight="1">
      <c r="A72" s="130"/>
      <c r="B72" s="130"/>
      <c r="C72" s="130"/>
      <c r="D72" s="127"/>
      <c r="E72" s="130"/>
      <c r="F72" s="130"/>
      <c r="G72" s="130"/>
      <c r="H72" s="130"/>
      <c r="I72" s="130"/>
      <c r="J72" s="130"/>
    </row>
    <row r="73" ht="19.5" customHeight="1">
      <c r="D73" s="132"/>
    </row>
    <row r="74" ht="19.5" customHeight="1">
      <c r="D74" s="132"/>
    </row>
    <row r="75" ht="19.5" customHeight="1">
      <c r="D75" s="132"/>
    </row>
    <row r="76" ht="19.5" customHeight="1">
      <c r="D76" s="132"/>
    </row>
    <row r="77" ht="19.5" customHeight="1">
      <c r="D77" s="132"/>
    </row>
  </sheetData>
  <mergeCells count="22">
    <mergeCell ref="A59:D59"/>
    <mergeCell ref="C61:D61"/>
    <mergeCell ref="C62:D62"/>
    <mergeCell ref="A33:A35"/>
    <mergeCell ref="B33:B35"/>
    <mergeCell ref="D33:D35"/>
    <mergeCell ref="E33:E35"/>
    <mergeCell ref="A25:A27"/>
    <mergeCell ref="B25:B27"/>
    <mergeCell ref="D25:D27"/>
    <mergeCell ref="E25:E27"/>
    <mergeCell ref="A18:A20"/>
    <mergeCell ref="B18:B20"/>
    <mergeCell ref="D18:D20"/>
    <mergeCell ref="E18:E20"/>
    <mergeCell ref="B1:D1"/>
    <mergeCell ref="F2:J2"/>
    <mergeCell ref="A3:J3"/>
    <mergeCell ref="A8:A10"/>
    <mergeCell ref="B8:B10"/>
    <mergeCell ref="D8:D10"/>
    <mergeCell ref="E8:E10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0"/>
  <sheetViews>
    <sheetView tabSelected="1" workbookViewId="0" topLeftCell="A1">
      <selection activeCell="A1" sqref="A1:B2"/>
    </sheetView>
  </sheetViews>
  <sheetFormatPr defaultColWidth="9.33203125" defaultRowHeight="12.75"/>
  <cols>
    <col min="1" max="1" width="7.83203125" style="138" customWidth="1"/>
    <col min="2" max="2" width="80.33203125" style="138" customWidth="1"/>
    <col min="3" max="3" width="16.5" style="138" customWidth="1"/>
    <col min="4" max="4" width="16.66015625" style="138" customWidth="1"/>
    <col min="5" max="5" width="15.16015625" style="138" customWidth="1"/>
    <col min="6" max="6" width="16" style="138" customWidth="1"/>
    <col min="7" max="7" width="16.16015625" style="138" customWidth="1"/>
    <col min="8" max="8" width="17.16015625" style="138" customWidth="1"/>
    <col min="9" max="16384" width="9.33203125" style="138" customWidth="1"/>
  </cols>
  <sheetData>
    <row r="1" spans="1:8" ht="12.75" customHeight="1">
      <c r="A1" s="259" t="s">
        <v>205</v>
      </c>
      <c r="B1" s="259"/>
      <c r="C1" s="134"/>
      <c r="D1" s="135"/>
      <c r="E1" s="136" t="s">
        <v>178</v>
      </c>
      <c r="F1" s="136"/>
      <c r="G1" s="137"/>
      <c r="H1" s="136"/>
    </row>
    <row r="2" spans="1:8" ht="12.75">
      <c r="A2" s="259"/>
      <c r="B2" s="259"/>
      <c r="C2" s="135"/>
      <c r="D2" s="135"/>
      <c r="E2" s="136" t="s">
        <v>179</v>
      </c>
      <c r="F2" s="136"/>
      <c r="G2" s="137"/>
      <c r="H2" s="136"/>
    </row>
    <row r="3" spans="2:8" ht="12.75">
      <c r="B3" s="135"/>
      <c r="C3" s="135"/>
      <c r="D3" s="135"/>
      <c r="E3" s="136" t="s">
        <v>180</v>
      </c>
      <c r="F3" s="136"/>
      <c r="G3" s="137"/>
      <c r="H3" s="136"/>
    </row>
    <row r="4" ht="6.75" customHeight="1"/>
    <row r="5" spans="1:8" ht="16.5" customHeight="1">
      <c r="A5" s="260" t="s">
        <v>181</v>
      </c>
      <c r="B5" s="260"/>
      <c r="C5" s="260"/>
      <c r="D5" s="260"/>
      <c r="E5" s="260"/>
      <c r="F5" s="260"/>
      <c r="G5" s="260"/>
      <c r="H5" s="260"/>
    </row>
    <row r="6" ht="9.75" customHeight="1" thickBot="1">
      <c r="A6" s="139"/>
    </row>
    <row r="7" spans="1:8" ht="18.75" customHeight="1" thickTop="1">
      <c r="A7" s="261" t="s">
        <v>182</v>
      </c>
      <c r="B7" s="263" t="s">
        <v>183</v>
      </c>
      <c r="C7" s="263" t="s">
        <v>184</v>
      </c>
      <c r="D7" s="263" t="s">
        <v>185</v>
      </c>
      <c r="E7" s="263"/>
      <c r="F7" s="263"/>
      <c r="G7" s="263"/>
      <c r="H7" s="265"/>
    </row>
    <row r="8" spans="1:8" ht="22.5" customHeight="1" thickBot="1">
      <c r="A8" s="262"/>
      <c r="B8" s="264"/>
      <c r="C8" s="264"/>
      <c r="D8" s="140" t="s">
        <v>186</v>
      </c>
      <c r="E8" s="140" t="s">
        <v>187</v>
      </c>
      <c r="F8" s="141" t="s">
        <v>188</v>
      </c>
      <c r="G8" s="140" t="s">
        <v>189</v>
      </c>
      <c r="H8" s="142" t="s">
        <v>65</v>
      </c>
    </row>
    <row r="9" spans="1:8" ht="18" customHeight="1" thickBot="1" thickTop="1">
      <c r="A9" s="266" t="s">
        <v>190</v>
      </c>
      <c r="B9" s="267"/>
      <c r="C9" s="267"/>
      <c r="D9" s="267"/>
      <c r="E9" s="267"/>
      <c r="F9" s="267"/>
      <c r="G9" s="267"/>
      <c r="H9" s="268"/>
    </row>
    <row r="10" spans="1:8" ht="18" customHeight="1" thickTop="1">
      <c r="A10" s="269">
        <v>2010</v>
      </c>
      <c r="B10" s="143" t="s">
        <v>119</v>
      </c>
      <c r="C10" s="144">
        <v>5800000</v>
      </c>
      <c r="D10" s="144">
        <v>694800</v>
      </c>
      <c r="E10" s="144"/>
      <c r="F10" s="144">
        <v>0</v>
      </c>
      <c r="G10" s="144">
        <v>805200</v>
      </c>
      <c r="H10" s="145">
        <f aca="true" t="shared" si="0" ref="H10:H16">SUM(D10:G10)</f>
        <v>1500000</v>
      </c>
    </row>
    <row r="11" spans="1:8" ht="16.5" customHeight="1">
      <c r="A11" s="270"/>
      <c r="B11" s="146" t="s">
        <v>120</v>
      </c>
      <c r="C11" s="147">
        <v>7846790</v>
      </c>
      <c r="D11" s="147">
        <f>26575+516773</f>
        <v>543348</v>
      </c>
      <c r="E11" s="147">
        <v>0</v>
      </c>
      <c r="F11" s="147">
        <v>1016652</v>
      </c>
      <c r="G11" s="147">
        <v>500000</v>
      </c>
      <c r="H11" s="148">
        <f t="shared" si="0"/>
        <v>2060000</v>
      </c>
    </row>
    <row r="12" spans="1:8" ht="17.25" customHeight="1">
      <c r="A12" s="270"/>
      <c r="B12" s="149" t="s">
        <v>124</v>
      </c>
      <c r="C12" s="147">
        <v>17000</v>
      </c>
      <c r="D12" s="147">
        <v>17000</v>
      </c>
      <c r="E12" s="147"/>
      <c r="F12" s="147"/>
      <c r="G12" s="147"/>
      <c r="H12" s="148">
        <f t="shared" si="0"/>
        <v>17000</v>
      </c>
    </row>
    <row r="13" spans="1:8" ht="25.5" customHeight="1">
      <c r="A13" s="270"/>
      <c r="B13" s="150" t="s">
        <v>191</v>
      </c>
      <c r="C13" s="147">
        <v>22000</v>
      </c>
      <c r="D13" s="147">
        <v>22000</v>
      </c>
      <c r="E13" s="147"/>
      <c r="F13" s="147"/>
      <c r="G13" s="147"/>
      <c r="H13" s="148">
        <f t="shared" si="0"/>
        <v>22000</v>
      </c>
    </row>
    <row r="14" spans="1:8" ht="16.5" customHeight="1">
      <c r="A14" s="270"/>
      <c r="B14" s="150" t="s">
        <v>128</v>
      </c>
      <c r="C14" s="147">
        <v>8000</v>
      </c>
      <c r="D14" s="147">
        <v>8000</v>
      </c>
      <c r="E14" s="147"/>
      <c r="F14" s="147"/>
      <c r="G14" s="147"/>
      <c r="H14" s="148">
        <f t="shared" si="0"/>
        <v>8000</v>
      </c>
    </row>
    <row r="15" spans="1:8" ht="17.25" customHeight="1">
      <c r="A15" s="270"/>
      <c r="B15" s="150" t="s">
        <v>125</v>
      </c>
      <c r="C15" s="147">
        <v>142000</v>
      </c>
      <c r="D15" s="147">
        <v>142000</v>
      </c>
      <c r="E15" s="147"/>
      <c r="F15" s="147"/>
      <c r="G15" s="147"/>
      <c r="H15" s="148">
        <f t="shared" si="0"/>
        <v>142000</v>
      </c>
    </row>
    <row r="16" spans="1:8" ht="54.75" customHeight="1" thickBot="1">
      <c r="A16" s="271"/>
      <c r="B16" s="151" t="s">
        <v>123</v>
      </c>
      <c r="C16" s="152">
        <v>1000000</v>
      </c>
      <c r="D16" s="152">
        <v>50000</v>
      </c>
      <c r="E16" s="152"/>
      <c r="F16" s="152">
        <v>0</v>
      </c>
      <c r="G16" s="152"/>
      <c r="H16" s="153">
        <f t="shared" si="0"/>
        <v>50000</v>
      </c>
    </row>
    <row r="17" spans="1:8" ht="18" customHeight="1" thickBot="1" thickTop="1">
      <c r="A17" s="154" t="s">
        <v>67</v>
      </c>
      <c r="B17" s="155" t="s">
        <v>192</v>
      </c>
      <c r="C17" s="156" t="s">
        <v>192</v>
      </c>
      <c r="D17" s="156">
        <f>SUM(D10:D16)</f>
        <v>1477148</v>
      </c>
      <c r="E17" s="156">
        <f>SUM(E11:E16)</f>
        <v>0</v>
      </c>
      <c r="F17" s="156">
        <f>SUM(F11:F16)</f>
        <v>1016652</v>
      </c>
      <c r="G17" s="156">
        <f>SUM(G10:G16)</f>
        <v>1305200</v>
      </c>
      <c r="H17" s="157">
        <f>SUM(H10:H16)</f>
        <v>3799000</v>
      </c>
    </row>
    <row r="18" spans="1:8" ht="18" customHeight="1" thickTop="1">
      <c r="A18" s="272">
        <v>2011</v>
      </c>
      <c r="B18" s="143" t="s">
        <v>119</v>
      </c>
      <c r="C18" s="144">
        <v>5800000</v>
      </c>
      <c r="D18" s="159">
        <v>1014000</v>
      </c>
      <c r="E18" s="159"/>
      <c r="F18" s="159"/>
      <c r="G18" s="159">
        <v>1276000</v>
      </c>
      <c r="H18" s="148">
        <f aca="true" t="shared" si="1" ref="H18:H23">SUM(D18:G18)</f>
        <v>2290000</v>
      </c>
    </row>
    <row r="19" spans="1:8" ht="18" customHeight="1">
      <c r="A19" s="273"/>
      <c r="B19" s="160" t="s">
        <v>193</v>
      </c>
      <c r="C19" s="147">
        <v>5900000</v>
      </c>
      <c r="D19" s="161">
        <v>2400000</v>
      </c>
      <c r="E19" s="161"/>
      <c r="F19" s="161"/>
      <c r="G19" s="161"/>
      <c r="H19" s="148">
        <f t="shared" si="1"/>
        <v>2400000</v>
      </c>
    </row>
    <row r="20" spans="1:8" ht="27.75" customHeight="1">
      <c r="A20" s="273"/>
      <c r="B20" s="160" t="s">
        <v>194</v>
      </c>
      <c r="C20" s="147">
        <v>1700000</v>
      </c>
      <c r="D20" s="162">
        <v>280000</v>
      </c>
      <c r="E20" s="162">
        <v>140000</v>
      </c>
      <c r="F20" s="162"/>
      <c r="G20" s="162">
        <v>280000</v>
      </c>
      <c r="H20" s="148">
        <f t="shared" si="1"/>
        <v>700000</v>
      </c>
    </row>
    <row r="21" spans="1:8" ht="43.5" customHeight="1">
      <c r="A21" s="273"/>
      <c r="B21" s="149" t="s">
        <v>123</v>
      </c>
      <c r="C21" s="163">
        <v>1000000</v>
      </c>
      <c r="D21" s="162">
        <v>100000</v>
      </c>
      <c r="E21" s="162"/>
      <c r="F21" s="162"/>
      <c r="G21" s="162"/>
      <c r="H21" s="148">
        <f t="shared" si="1"/>
        <v>100000</v>
      </c>
    </row>
    <row r="22" spans="1:8" ht="15.75" customHeight="1">
      <c r="A22" s="273"/>
      <c r="B22" s="164" t="s">
        <v>195</v>
      </c>
      <c r="C22" s="165">
        <v>6500000</v>
      </c>
      <c r="D22" s="162">
        <v>1200000</v>
      </c>
      <c r="E22" s="162">
        <v>600000</v>
      </c>
      <c r="F22" s="162"/>
      <c r="G22" s="162">
        <v>1200000</v>
      </c>
      <c r="H22" s="148">
        <f t="shared" si="1"/>
        <v>3000000</v>
      </c>
    </row>
    <row r="23" spans="1:8" ht="15.75" customHeight="1" thickBot="1">
      <c r="A23" s="274"/>
      <c r="B23" s="167" t="s">
        <v>196</v>
      </c>
      <c r="C23" s="152">
        <v>3000000</v>
      </c>
      <c r="D23" s="168">
        <v>24000</v>
      </c>
      <c r="E23" s="168">
        <v>36000</v>
      </c>
      <c r="F23" s="168"/>
      <c r="G23" s="168"/>
      <c r="H23" s="148">
        <f t="shared" si="1"/>
        <v>60000</v>
      </c>
    </row>
    <row r="24" spans="1:8" ht="15.75" customHeight="1" thickBot="1" thickTop="1">
      <c r="A24" s="154" t="s">
        <v>67</v>
      </c>
      <c r="B24" s="169" t="s">
        <v>192</v>
      </c>
      <c r="C24" s="170" t="s">
        <v>192</v>
      </c>
      <c r="D24" s="170">
        <f>SUM(D18:D23)</f>
        <v>5018000</v>
      </c>
      <c r="E24" s="170">
        <f>SUM(E18:E23)</f>
        <v>776000</v>
      </c>
      <c r="F24" s="170">
        <f>SUM(F18:F23)</f>
        <v>0</v>
      </c>
      <c r="G24" s="170">
        <f>SUM(G18:G23)</f>
        <v>2756000</v>
      </c>
      <c r="H24" s="171">
        <f>SUM(H18:H23)</f>
        <v>8550000</v>
      </c>
    </row>
    <row r="25" spans="1:8" ht="15.75" customHeight="1" thickTop="1">
      <c r="A25" s="272">
        <v>2012</v>
      </c>
      <c r="B25" s="143" t="s">
        <v>119</v>
      </c>
      <c r="C25" s="144">
        <v>5800000</v>
      </c>
      <c r="D25" s="159">
        <v>654400</v>
      </c>
      <c r="E25" s="159">
        <v>1145600</v>
      </c>
      <c r="F25" s="159"/>
      <c r="G25" s="159">
        <v>210000</v>
      </c>
      <c r="H25" s="148">
        <f aca="true" t="shared" si="2" ref="H25:H30">SUM(D25:G25)</f>
        <v>2010000</v>
      </c>
    </row>
    <row r="26" spans="1:8" ht="15.75" customHeight="1">
      <c r="A26" s="273"/>
      <c r="B26" s="164" t="s">
        <v>195</v>
      </c>
      <c r="C26" s="165">
        <v>6500000</v>
      </c>
      <c r="D26" s="162">
        <v>1400000</v>
      </c>
      <c r="E26" s="162">
        <v>700000</v>
      </c>
      <c r="F26" s="162"/>
      <c r="G26" s="162">
        <v>1400000</v>
      </c>
      <c r="H26" s="148">
        <f t="shared" si="2"/>
        <v>3500000</v>
      </c>
    </row>
    <row r="27" spans="1:8" ht="17.25" customHeight="1">
      <c r="A27" s="273"/>
      <c r="B27" s="160" t="s">
        <v>193</v>
      </c>
      <c r="C27" s="147">
        <v>5900000</v>
      </c>
      <c r="D27" s="161">
        <v>3500000</v>
      </c>
      <c r="E27" s="161"/>
      <c r="F27" s="161"/>
      <c r="G27" s="161"/>
      <c r="H27" s="148">
        <f t="shared" si="2"/>
        <v>3500000</v>
      </c>
    </row>
    <row r="28" spans="1:8" ht="25.5" customHeight="1">
      <c r="A28" s="273"/>
      <c r="B28" s="160" t="s">
        <v>194</v>
      </c>
      <c r="C28" s="147">
        <v>1700000</v>
      </c>
      <c r="D28" s="161">
        <v>400000</v>
      </c>
      <c r="E28" s="161">
        <v>200000</v>
      </c>
      <c r="F28" s="161"/>
      <c r="G28" s="161">
        <v>400000</v>
      </c>
      <c r="H28" s="148">
        <f t="shared" si="2"/>
        <v>1000000</v>
      </c>
    </row>
    <row r="29" spans="1:8" ht="15.75" customHeight="1">
      <c r="A29" s="273"/>
      <c r="B29" s="149" t="s">
        <v>196</v>
      </c>
      <c r="C29" s="163">
        <v>3000000</v>
      </c>
      <c r="D29" s="161">
        <v>24000</v>
      </c>
      <c r="E29" s="161">
        <v>36000</v>
      </c>
      <c r="F29" s="161"/>
      <c r="G29" s="161"/>
      <c r="H29" s="148">
        <f t="shared" si="2"/>
        <v>60000</v>
      </c>
    </row>
    <row r="30" spans="1:8" ht="44.25" customHeight="1" thickBot="1">
      <c r="A30" s="273"/>
      <c r="B30" s="149" t="s">
        <v>123</v>
      </c>
      <c r="C30" s="163">
        <v>1000000</v>
      </c>
      <c r="D30" s="161">
        <v>350000</v>
      </c>
      <c r="E30" s="161"/>
      <c r="F30" s="161"/>
      <c r="G30" s="161">
        <v>500000</v>
      </c>
      <c r="H30" s="148">
        <f t="shared" si="2"/>
        <v>850000</v>
      </c>
    </row>
    <row r="31" spans="1:8" ht="15.75" customHeight="1" thickBot="1" thickTop="1">
      <c r="A31" s="154" t="s">
        <v>67</v>
      </c>
      <c r="B31" s="169" t="s">
        <v>192</v>
      </c>
      <c r="C31" s="170" t="s">
        <v>192</v>
      </c>
      <c r="D31" s="170">
        <f>SUM(D25:D30)</f>
        <v>6328400</v>
      </c>
      <c r="E31" s="170">
        <f>SUM(E25:E30)</f>
        <v>2081600</v>
      </c>
      <c r="F31" s="170">
        <f>SUM(F25:F30)</f>
        <v>0</v>
      </c>
      <c r="G31" s="170">
        <f>SUM(G25:G30)</f>
        <v>2510000</v>
      </c>
      <c r="H31" s="171">
        <f>SUM(H25:H30)</f>
        <v>10920000</v>
      </c>
    </row>
    <row r="32" spans="1:8" ht="9.75" customHeight="1" thickBot="1" thickTop="1">
      <c r="A32" s="172"/>
      <c r="B32" s="172"/>
      <c r="C32" s="173"/>
      <c r="D32" s="173"/>
      <c r="E32" s="173"/>
      <c r="F32" s="173"/>
      <c r="G32" s="173"/>
      <c r="H32" s="173"/>
    </row>
    <row r="33" spans="1:8" ht="18" customHeight="1" thickBot="1" thickTop="1">
      <c r="A33" s="275" t="s">
        <v>197</v>
      </c>
      <c r="B33" s="276"/>
      <c r="C33" s="276"/>
      <c r="D33" s="276"/>
      <c r="E33" s="276"/>
      <c r="F33" s="276"/>
      <c r="G33" s="276"/>
      <c r="H33" s="277"/>
    </row>
    <row r="34" spans="1:8" ht="15.75" customHeight="1" thickTop="1">
      <c r="A34" s="272">
        <v>2010</v>
      </c>
      <c r="B34" s="174" t="s">
        <v>198</v>
      </c>
      <c r="C34" s="175">
        <v>857660</v>
      </c>
      <c r="D34" s="175">
        <v>318000</v>
      </c>
      <c r="E34" s="175">
        <v>180000</v>
      </c>
      <c r="F34" s="175"/>
      <c r="G34" s="175">
        <v>0</v>
      </c>
      <c r="H34" s="176">
        <f>SUM(D34:G34)</f>
        <v>498000</v>
      </c>
    </row>
    <row r="35" spans="1:8" ht="15.75" customHeight="1">
      <c r="A35" s="273"/>
      <c r="B35" s="177" t="s">
        <v>132</v>
      </c>
      <c r="C35" s="178">
        <v>7500</v>
      </c>
      <c r="D35" s="178">
        <v>7500</v>
      </c>
      <c r="E35" s="178"/>
      <c r="F35" s="178"/>
      <c r="G35" s="178"/>
      <c r="H35" s="179">
        <f>SUM(D35:G35)</f>
        <v>7500</v>
      </c>
    </row>
    <row r="36" spans="1:8" ht="27" customHeight="1" thickBot="1">
      <c r="A36" s="278"/>
      <c r="B36" s="149" t="s">
        <v>131</v>
      </c>
      <c r="C36" s="180">
        <v>520000</v>
      </c>
      <c r="D36" s="180">
        <v>112500</v>
      </c>
      <c r="E36" s="180">
        <v>400000</v>
      </c>
      <c r="F36" s="180"/>
      <c r="G36" s="180"/>
      <c r="H36" s="179">
        <f>SUM(D36:G36)</f>
        <v>512500</v>
      </c>
    </row>
    <row r="37" spans="1:8" ht="16.5" customHeight="1" thickBot="1" thickTop="1">
      <c r="A37" s="154" t="s">
        <v>67</v>
      </c>
      <c r="B37" s="181" t="s">
        <v>192</v>
      </c>
      <c r="C37" s="170" t="s">
        <v>192</v>
      </c>
      <c r="D37" s="170">
        <f>SUM(D33:D36)</f>
        <v>438000</v>
      </c>
      <c r="E37" s="170">
        <f>SUM(E33:E36)</f>
        <v>580000</v>
      </c>
      <c r="F37" s="170">
        <f>SUM(F33:F36)</f>
        <v>0</v>
      </c>
      <c r="G37" s="170">
        <f>SUM(G33:G36)</f>
        <v>0</v>
      </c>
      <c r="H37" s="171">
        <f>SUM(H33:H36)</f>
        <v>1018000</v>
      </c>
    </row>
    <row r="38" spans="1:8" ht="18.75" customHeight="1" thickBot="1" thickTop="1">
      <c r="A38" s="158">
        <v>2011</v>
      </c>
      <c r="B38" s="160" t="s">
        <v>199</v>
      </c>
      <c r="C38" s="159">
        <v>800000</v>
      </c>
      <c r="D38" s="159">
        <v>520000</v>
      </c>
      <c r="E38" s="159">
        <v>120000</v>
      </c>
      <c r="F38" s="159"/>
      <c r="G38" s="159"/>
      <c r="H38" s="176">
        <f>SUM(D38:G38)</f>
        <v>640000</v>
      </c>
    </row>
    <row r="39" spans="1:8" ht="17.25" customHeight="1" thickBot="1" thickTop="1">
      <c r="A39" s="154" t="s">
        <v>67</v>
      </c>
      <c r="B39" s="181" t="s">
        <v>192</v>
      </c>
      <c r="C39" s="170" t="s">
        <v>192</v>
      </c>
      <c r="D39" s="170">
        <f>SUM(D38:D38)</f>
        <v>520000</v>
      </c>
      <c r="E39" s="170">
        <f>SUM(E38:E38)</f>
        <v>120000</v>
      </c>
      <c r="F39" s="170">
        <f>SUM(F38:F38)</f>
        <v>0</v>
      </c>
      <c r="G39" s="170">
        <f>SUM(G38:G38)</f>
        <v>0</v>
      </c>
      <c r="H39" s="171">
        <f>SUM(H38:H38)</f>
        <v>640000</v>
      </c>
    </row>
    <row r="40" spans="1:8" ht="13.5" customHeight="1" thickBot="1" thickTop="1">
      <c r="A40" s="172"/>
      <c r="B40" s="182"/>
      <c r="C40" s="173"/>
      <c r="D40" s="173"/>
      <c r="E40" s="173"/>
      <c r="F40" s="173"/>
      <c r="G40" s="173"/>
      <c r="H40" s="173"/>
    </row>
    <row r="41" spans="1:8" ht="18.75" customHeight="1" thickBot="1" thickTop="1">
      <c r="A41" s="275" t="s">
        <v>200</v>
      </c>
      <c r="B41" s="276"/>
      <c r="C41" s="276"/>
      <c r="D41" s="276"/>
      <c r="E41" s="276"/>
      <c r="F41" s="276"/>
      <c r="G41" s="276"/>
      <c r="H41" s="277"/>
    </row>
    <row r="42" spans="1:8" ht="55.5" customHeight="1" thickTop="1">
      <c r="A42" s="272">
        <v>2010</v>
      </c>
      <c r="B42" s="143" t="s">
        <v>159</v>
      </c>
      <c r="C42" s="159">
        <v>65270</v>
      </c>
      <c r="D42" s="159">
        <v>65270</v>
      </c>
      <c r="E42" s="183"/>
      <c r="F42" s="183"/>
      <c r="G42" s="183"/>
      <c r="H42" s="184">
        <f aca="true" t="shared" si="3" ref="H42:H47">SUM(D42:G42)</f>
        <v>65270</v>
      </c>
    </row>
    <row r="43" spans="1:8" ht="24.75" customHeight="1">
      <c r="A43" s="273"/>
      <c r="B43" s="185" t="s">
        <v>160</v>
      </c>
      <c r="C43" s="186">
        <v>550000</v>
      </c>
      <c r="D43" s="186">
        <v>550000</v>
      </c>
      <c r="E43" s="187"/>
      <c r="F43" s="187"/>
      <c r="G43" s="187"/>
      <c r="H43" s="188">
        <f t="shared" si="3"/>
        <v>550000</v>
      </c>
    </row>
    <row r="44" spans="1:8" ht="15" customHeight="1">
      <c r="A44" s="273"/>
      <c r="B44" s="150" t="s">
        <v>133</v>
      </c>
      <c r="C44" s="161">
        <v>120400</v>
      </c>
      <c r="D44" s="161">
        <v>120400</v>
      </c>
      <c r="E44" s="189"/>
      <c r="F44" s="189"/>
      <c r="G44" s="189"/>
      <c r="H44" s="188">
        <f t="shared" si="3"/>
        <v>120400</v>
      </c>
    </row>
    <row r="45" spans="1:8" ht="26.25" customHeight="1">
      <c r="A45" s="273"/>
      <c r="B45" s="149" t="s">
        <v>145</v>
      </c>
      <c r="C45" s="161">
        <v>5000</v>
      </c>
      <c r="D45" s="161">
        <f>4389+184</f>
        <v>4573</v>
      </c>
      <c r="E45" s="189">
        <v>0</v>
      </c>
      <c r="F45" s="189">
        <v>427</v>
      </c>
      <c r="G45" s="189"/>
      <c r="H45" s="188">
        <f t="shared" si="3"/>
        <v>5000</v>
      </c>
    </row>
    <row r="46" spans="1:8" ht="17.25" customHeight="1">
      <c r="A46" s="273"/>
      <c r="B46" s="149" t="s">
        <v>142</v>
      </c>
      <c r="C46" s="161">
        <v>5000</v>
      </c>
      <c r="D46" s="161">
        <v>5000</v>
      </c>
      <c r="E46" s="189"/>
      <c r="F46" s="189"/>
      <c r="G46" s="189"/>
      <c r="H46" s="188">
        <f t="shared" si="3"/>
        <v>5000</v>
      </c>
    </row>
    <row r="47" spans="1:8" ht="42.75" customHeight="1" thickBot="1">
      <c r="A47" s="274"/>
      <c r="B47" s="190" t="s">
        <v>137</v>
      </c>
      <c r="C47" s="191">
        <v>1000000</v>
      </c>
      <c r="D47" s="191">
        <v>311574</v>
      </c>
      <c r="E47" s="191">
        <v>273350</v>
      </c>
      <c r="F47" s="191"/>
      <c r="G47" s="191"/>
      <c r="H47" s="192">
        <f t="shared" si="3"/>
        <v>584924</v>
      </c>
    </row>
    <row r="48" spans="1:8" ht="18" customHeight="1" thickBot="1" thickTop="1">
      <c r="A48" s="154" t="s">
        <v>67</v>
      </c>
      <c r="B48" s="181" t="s">
        <v>192</v>
      </c>
      <c r="C48" s="170" t="s">
        <v>192</v>
      </c>
      <c r="D48" s="170">
        <f>SUM(D41:D47)</f>
        <v>1056817</v>
      </c>
      <c r="E48" s="170">
        <f>SUM(E41:E47)</f>
        <v>273350</v>
      </c>
      <c r="F48" s="170">
        <f>SUM(F41:F47)</f>
        <v>427</v>
      </c>
      <c r="G48" s="170">
        <f>SUM(G41:G47)</f>
        <v>0</v>
      </c>
      <c r="H48" s="171">
        <f>SUM(H42:H47)</f>
        <v>1330594</v>
      </c>
    </row>
    <row r="49" spans="1:8" ht="42" customHeight="1" thickBot="1" thickTop="1">
      <c r="A49" s="166">
        <v>2011</v>
      </c>
      <c r="B49" s="190" t="s">
        <v>137</v>
      </c>
      <c r="C49" s="191">
        <v>1000000</v>
      </c>
      <c r="D49" s="191">
        <v>415076</v>
      </c>
      <c r="E49" s="191">
        <v>0</v>
      </c>
      <c r="F49" s="191"/>
      <c r="G49" s="191"/>
      <c r="H49" s="192">
        <f>SUM(D49:G49)</f>
        <v>415076</v>
      </c>
    </row>
    <row r="50" spans="1:8" ht="18" customHeight="1" thickBot="1" thickTop="1">
      <c r="A50" s="154" t="s">
        <v>67</v>
      </c>
      <c r="B50" s="181" t="s">
        <v>192</v>
      </c>
      <c r="C50" s="170" t="s">
        <v>192</v>
      </c>
      <c r="D50" s="170">
        <f>SUM(D49:D49)</f>
        <v>415076</v>
      </c>
      <c r="E50" s="170">
        <f>SUM(E49:E49)</f>
        <v>0</v>
      </c>
      <c r="F50" s="170">
        <f>SUM(F49:F49)</f>
        <v>0</v>
      </c>
      <c r="G50" s="170">
        <f>SUM(G49:G49)</f>
        <v>0</v>
      </c>
      <c r="H50" s="171">
        <f>SUM(H49:H49)</f>
        <v>415076</v>
      </c>
    </row>
    <row r="51" spans="1:8" ht="16.5" customHeight="1" thickBot="1" thickTop="1">
      <c r="A51" s="172"/>
      <c r="B51" s="182"/>
      <c r="C51" s="173"/>
      <c r="D51" s="173"/>
      <c r="E51" s="173"/>
      <c r="F51" s="173"/>
      <c r="G51" s="173"/>
      <c r="H51" s="173"/>
    </row>
    <row r="52" spans="1:8" ht="16.5" customHeight="1" thickBot="1" thickTop="1">
      <c r="A52" s="275" t="s">
        <v>201</v>
      </c>
      <c r="B52" s="276"/>
      <c r="C52" s="276"/>
      <c r="D52" s="276"/>
      <c r="E52" s="276"/>
      <c r="F52" s="276"/>
      <c r="G52" s="276"/>
      <c r="H52" s="277"/>
    </row>
    <row r="53" spans="1:8" ht="24.75" customHeight="1" thickTop="1">
      <c r="A53" s="272">
        <v>2010</v>
      </c>
      <c r="B53" s="143" t="s">
        <v>130</v>
      </c>
      <c r="C53" s="144">
        <v>300000</v>
      </c>
      <c r="D53" s="144">
        <v>300000</v>
      </c>
      <c r="E53" s="144"/>
      <c r="F53" s="144">
        <v>0</v>
      </c>
      <c r="G53" s="144">
        <v>0</v>
      </c>
      <c r="H53" s="145">
        <f aca="true" t="shared" si="4" ref="H53:H61">SUM(D53:G53)</f>
        <v>300000</v>
      </c>
    </row>
    <row r="54" spans="1:8" ht="32.25" customHeight="1">
      <c r="A54" s="273"/>
      <c r="B54" s="160" t="s">
        <v>161</v>
      </c>
      <c r="C54" s="163">
        <v>500000</v>
      </c>
      <c r="D54" s="163">
        <v>121904</v>
      </c>
      <c r="E54" s="163"/>
      <c r="F54" s="163"/>
      <c r="G54" s="163"/>
      <c r="H54" s="188">
        <f t="shared" si="4"/>
        <v>121904</v>
      </c>
    </row>
    <row r="55" spans="1:8" ht="26.25" customHeight="1">
      <c r="A55" s="273"/>
      <c r="B55" s="195" t="s">
        <v>162</v>
      </c>
      <c r="C55" s="209">
        <v>40000</v>
      </c>
      <c r="D55" s="209">
        <v>19100</v>
      </c>
      <c r="E55" s="209"/>
      <c r="F55" s="209"/>
      <c r="G55" s="209"/>
      <c r="H55" s="196">
        <f t="shared" si="4"/>
        <v>19100</v>
      </c>
    </row>
    <row r="56" spans="1:8" ht="19.5" customHeight="1" thickBot="1">
      <c r="A56" s="273"/>
      <c r="B56" s="210" t="s">
        <v>136</v>
      </c>
      <c r="C56" s="162">
        <v>185000</v>
      </c>
      <c r="D56" s="162">
        <v>53015</v>
      </c>
      <c r="E56" s="162">
        <v>0</v>
      </c>
      <c r="F56" s="162">
        <v>81405</v>
      </c>
      <c r="G56" s="162">
        <v>0</v>
      </c>
      <c r="H56" s="211">
        <f t="shared" si="4"/>
        <v>134420</v>
      </c>
    </row>
    <row r="57" spans="1:8" ht="21" customHeight="1" thickTop="1">
      <c r="A57" s="272" t="s">
        <v>202</v>
      </c>
      <c r="B57" s="212" t="s">
        <v>172</v>
      </c>
      <c r="C57" s="213">
        <v>108000</v>
      </c>
      <c r="D57" s="214">
        <v>35000</v>
      </c>
      <c r="E57" s="214"/>
      <c r="F57" s="214"/>
      <c r="G57" s="214"/>
      <c r="H57" s="184">
        <f t="shared" si="4"/>
        <v>35000</v>
      </c>
    </row>
    <row r="58" spans="1:8" ht="15.75" customHeight="1">
      <c r="A58" s="273"/>
      <c r="B58" s="160" t="s">
        <v>173</v>
      </c>
      <c r="C58" s="91">
        <v>10000</v>
      </c>
      <c r="D58" s="161">
        <v>4924</v>
      </c>
      <c r="E58" s="161"/>
      <c r="F58" s="161"/>
      <c r="G58" s="161"/>
      <c r="H58" s="188">
        <f t="shared" si="4"/>
        <v>4924</v>
      </c>
    </row>
    <row r="59" spans="1:8" ht="25.5" customHeight="1">
      <c r="A59" s="273"/>
      <c r="B59" s="164" t="s">
        <v>174</v>
      </c>
      <c r="C59" s="121">
        <v>80000</v>
      </c>
      <c r="D59" s="197">
        <v>40606</v>
      </c>
      <c r="E59" s="197">
        <v>34996</v>
      </c>
      <c r="F59" s="197"/>
      <c r="G59" s="197"/>
      <c r="H59" s="198">
        <f t="shared" si="4"/>
        <v>75602</v>
      </c>
    </row>
    <row r="60" spans="1:8" ht="15.75" customHeight="1">
      <c r="A60" s="273"/>
      <c r="B60" s="160" t="s">
        <v>175</v>
      </c>
      <c r="C60" s="91">
        <v>15000</v>
      </c>
      <c r="D60" s="161">
        <v>15000</v>
      </c>
      <c r="E60" s="161"/>
      <c r="F60" s="161"/>
      <c r="G60" s="161"/>
      <c r="H60" s="188">
        <f t="shared" si="4"/>
        <v>15000</v>
      </c>
    </row>
    <row r="61" spans="1:8" ht="54" customHeight="1" thickBot="1">
      <c r="A61" s="274"/>
      <c r="B61" s="199" t="s">
        <v>165</v>
      </c>
      <c r="C61" s="193">
        <v>1350000</v>
      </c>
      <c r="D61" s="193">
        <v>684000</v>
      </c>
      <c r="E61" s="193">
        <v>666000</v>
      </c>
      <c r="F61" s="193">
        <v>0</v>
      </c>
      <c r="G61" s="193">
        <v>0</v>
      </c>
      <c r="H61" s="194">
        <f t="shared" si="4"/>
        <v>1350000</v>
      </c>
    </row>
    <row r="62" spans="1:8" ht="15.75" customHeight="1" thickBot="1" thickTop="1">
      <c r="A62" s="154" t="s">
        <v>67</v>
      </c>
      <c r="B62" s="181" t="s">
        <v>192</v>
      </c>
      <c r="C62" s="170" t="s">
        <v>192</v>
      </c>
      <c r="D62" s="170">
        <f>SUM(D53:D61)</f>
        <v>1273549</v>
      </c>
      <c r="E62" s="170">
        <f>SUM(E53:E61)</f>
        <v>700996</v>
      </c>
      <c r="F62" s="170">
        <f>SUM(F53:F61)</f>
        <v>81405</v>
      </c>
      <c r="G62" s="170">
        <f>SUM(G53:G61)</f>
        <v>0</v>
      </c>
      <c r="H62" s="171">
        <f>SUM(H53:H61)</f>
        <v>2055950</v>
      </c>
    </row>
    <row r="63" spans="2:8" ht="30" customHeight="1" thickTop="1">
      <c r="B63" s="200"/>
      <c r="C63" s="201"/>
      <c r="D63" s="201"/>
      <c r="E63" s="201"/>
      <c r="F63" s="201"/>
      <c r="G63" s="201"/>
      <c r="H63" s="201"/>
    </row>
    <row r="64" spans="2:8" ht="12.75">
      <c r="B64" s="200"/>
      <c r="C64" s="201"/>
      <c r="D64" s="201"/>
      <c r="E64" s="201"/>
      <c r="F64" s="201"/>
      <c r="G64" s="201"/>
      <c r="H64" s="201"/>
    </row>
    <row r="65" spans="2:8" ht="12.75">
      <c r="B65" s="200"/>
      <c r="C65" s="201"/>
      <c r="D65" s="201"/>
      <c r="E65" s="201"/>
      <c r="F65" s="201"/>
      <c r="G65" s="201"/>
      <c r="H65" s="201"/>
    </row>
    <row r="66" spans="2:8" ht="12.75">
      <c r="B66" s="200"/>
      <c r="C66" s="201"/>
      <c r="D66" s="201"/>
      <c r="E66" s="201"/>
      <c r="F66" s="201"/>
      <c r="G66" s="201"/>
      <c r="H66" s="201"/>
    </row>
    <row r="67" spans="2:8" ht="12.75">
      <c r="B67" s="200"/>
      <c r="C67" s="201"/>
      <c r="D67" s="201"/>
      <c r="E67" s="201"/>
      <c r="F67" s="201"/>
      <c r="G67" s="201"/>
      <c r="H67" s="201"/>
    </row>
    <row r="68" spans="2:8" ht="12.75">
      <c r="B68" s="200"/>
      <c r="C68" s="201"/>
      <c r="D68" s="201"/>
      <c r="E68" s="201"/>
      <c r="F68" s="201"/>
      <c r="G68" s="201"/>
      <c r="H68" s="201"/>
    </row>
    <row r="69" spans="2:8" ht="12.75">
      <c r="B69" s="200"/>
      <c r="C69" s="201"/>
      <c r="D69" s="201"/>
      <c r="E69" s="201"/>
      <c r="F69" s="201"/>
      <c r="G69" s="201"/>
      <c r="H69" s="201"/>
    </row>
    <row r="70" spans="2:8" ht="12.75">
      <c r="B70" s="200"/>
      <c r="C70" s="201"/>
      <c r="D70" s="201"/>
      <c r="E70" s="201"/>
      <c r="F70" s="201"/>
      <c r="G70" s="201"/>
      <c r="H70" s="201"/>
    </row>
    <row r="71" spans="2:8" ht="12.75">
      <c r="B71" s="200"/>
      <c r="C71" s="201"/>
      <c r="D71" s="201"/>
      <c r="E71" s="201"/>
      <c r="F71" s="201"/>
      <c r="G71" s="201"/>
      <c r="H71" s="201"/>
    </row>
    <row r="72" spans="2:8" ht="12.75">
      <c r="B72" s="200"/>
      <c r="C72" s="201"/>
      <c r="D72" s="201"/>
      <c r="E72" s="201"/>
      <c r="F72" s="201"/>
      <c r="G72" s="201"/>
      <c r="H72" s="201"/>
    </row>
    <row r="73" spans="2:8" ht="12.75">
      <c r="B73" s="200"/>
      <c r="C73" s="201"/>
      <c r="D73" s="201"/>
      <c r="E73" s="201"/>
      <c r="F73" s="201"/>
      <c r="G73" s="201"/>
      <c r="H73" s="201"/>
    </row>
    <row r="74" spans="2:8" ht="12.75">
      <c r="B74" s="200"/>
      <c r="C74" s="201"/>
      <c r="D74" s="201"/>
      <c r="E74" s="201"/>
      <c r="F74" s="201"/>
      <c r="G74" s="201"/>
      <c r="H74" s="201"/>
    </row>
    <row r="75" spans="2:8" ht="12.75">
      <c r="B75" s="200"/>
      <c r="C75" s="201"/>
      <c r="D75" s="201"/>
      <c r="E75" s="201"/>
      <c r="F75" s="201"/>
      <c r="G75" s="201"/>
      <c r="H75" s="201"/>
    </row>
    <row r="76" spans="2:8" ht="12.75">
      <c r="B76" s="200"/>
      <c r="C76" s="201"/>
      <c r="D76" s="201"/>
      <c r="E76" s="201"/>
      <c r="F76" s="201"/>
      <c r="G76" s="201"/>
      <c r="H76" s="201"/>
    </row>
    <row r="77" spans="2:8" ht="12.75">
      <c r="B77" s="200"/>
      <c r="C77" s="201"/>
      <c r="D77" s="201"/>
      <c r="E77" s="201"/>
      <c r="F77" s="201"/>
      <c r="G77" s="201"/>
      <c r="H77" s="201"/>
    </row>
    <row r="78" spans="2:8" ht="12.75">
      <c r="B78" s="200"/>
      <c r="C78" s="201"/>
      <c r="D78" s="201"/>
      <c r="E78" s="201"/>
      <c r="F78" s="201"/>
      <c r="G78" s="201"/>
      <c r="H78" s="201"/>
    </row>
    <row r="79" spans="2:8" ht="12.75">
      <c r="B79" s="200"/>
      <c r="C79" s="201"/>
      <c r="D79" s="201"/>
      <c r="E79" s="201"/>
      <c r="F79" s="201"/>
      <c r="G79" s="201"/>
      <c r="H79" s="201"/>
    </row>
    <row r="80" spans="2:8" ht="12.75">
      <c r="B80" s="200"/>
      <c r="C80" s="201"/>
      <c r="D80" s="201"/>
      <c r="E80" s="201"/>
      <c r="F80" s="201"/>
      <c r="G80" s="201"/>
      <c r="H80" s="201"/>
    </row>
    <row r="81" spans="2:8" ht="12.75">
      <c r="B81" s="200"/>
      <c r="C81" s="201"/>
      <c r="D81" s="201"/>
      <c r="E81" s="201"/>
      <c r="F81" s="201"/>
      <c r="G81" s="201"/>
      <c r="H81" s="201"/>
    </row>
    <row r="82" spans="2:8" ht="12.75">
      <c r="B82" s="200"/>
      <c r="C82" s="201"/>
      <c r="D82" s="201"/>
      <c r="E82" s="201"/>
      <c r="F82" s="201"/>
      <c r="G82" s="201"/>
      <c r="H82" s="201"/>
    </row>
    <row r="83" spans="2:8" ht="12.75">
      <c r="B83" s="200"/>
      <c r="C83" s="201"/>
      <c r="D83" s="201"/>
      <c r="E83" s="201"/>
      <c r="F83" s="201"/>
      <c r="G83" s="201"/>
      <c r="H83" s="201"/>
    </row>
    <row r="84" spans="2:8" ht="12.75">
      <c r="B84" s="200"/>
      <c r="C84" s="201"/>
      <c r="D84" s="201"/>
      <c r="E84" s="201"/>
      <c r="F84" s="201"/>
      <c r="G84" s="201"/>
      <c r="H84" s="201"/>
    </row>
    <row r="85" spans="2:8" ht="12.75">
      <c r="B85" s="200"/>
      <c r="C85" s="201"/>
      <c r="D85" s="201"/>
      <c r="E85" s="201"/>
      <c r="F85" s="201"/>
      <c r="G85" s="201"/>
      <c r="H85" s="201"/>
    </row>
    <row r="86" spans="2:8" ht="12.75">
      <c r="B86" s="200"/>
      <c r="C86" s="201"/>
      <c r="D86" s="201"/>
      <c r="E86" s="201"/>
      <c r="F86" s="201"/>
      <c r="G86" s="201"/>
      <c r="H86" s="201"/>
    </row>
    <row r="87" spans="2:8" ht="12.75">
      <c r="B87" s="200"/>
      <c r="C87" s="201"/>
      <c r="D87" s="201"/>
      <c r="E87" s="201"/>
      <c r="F87" s="201"/>
      <c r="G87" s="201"/>
      <c r="H87" s="201"/>
    </row>
    <row r="88" spans="2:8" ht="12.75">
      <c r="B88" s="200"/>
      <c r="C88" s="201"/>
      <c r="D88" s="201"/>
      <c r="E88" s="201"/>
      <c r="F88" s="201"/>
      <c r="G88" s="201"/>
      <c r="H88" s="201"/>
    </row>
    <row r="89" spans="2:8" ht="12.75">
      <c r="B89" s="200"/>
      <c r="C89" s="201"/>
      <c r="D89" s="201"/>
      <c r="E89" s="201"/>
      <c r="F89" s="201"/>
      <c r="G89" s="201"/>
      <c r="H89" s="201"/>
    </row>
    <row r="90" spans="2:8" ht="12.75">
      <c r="B90" s="200"/>
      <c r="C90" s="201"/>
      <c r="D90" s="201"/>
      <c r="E90" s="201"/>
      <c r="F90" s="201"/>
      <c r="G90" s="201"/>
      <c r="H90" s="201"/>
    </row>
    <row r="91" spans="2:8" ht="12.75">
      <c r="B91" s="200"/>
      <c r="C91" s="201"/>
      <c r="D91" s="201"/>
      <c r="E91" s="201"/>
      <c r="F91" s="201"/>
      <c r="G91" s="201"/>
      <c r="H91" s="201"/>
    </row>
    <row r="92" spans="2:8" ht="12.75">
      <c r="B92" s="200"/>
      <c r="C92" s="201"/>
      <c r="D92" s="201"/>
      <c r="E92" s="201"/>
      <c r="F92" s="201"/>
      <c r="G92" s="201"/>
      <c r="H92" s="201"/>
    </row>
    <row r="93" spans="2:8" ht="12.75">
      <c r="B93" s="200"/>
      <c r="C93" s="201"/>
      <c r="D93" s="201"/>
      <c r="E93" s="201"/>
      <c r="F93" s="201"/>
      <c r="G93" s="201"/>
      <c r="H93" s="201"/>
    </row>
    <row r="94" spans="2:8" ht="12.75">
      <c r="B94" s="200"/>
      <c r="C94" s="201"/>
      <c r="D94" s="201"/>
      <c r="E94" s="201"/>
      <c r="F94" s="201"/>
      <c r="G94" s="201"/>
      <c r="H94" s="201"/>
    </row>
    <row r="95" spans="2:8" ht="12.75">
      <c r="B95" s="200"/>
      <c r="C95" s="201"/>
      <c r="D95" s="201"/>
      <c r="E95" s="201"/>
      <c r="F95" s="201"/>
      <c r="G95" s="201"/>
      <c r="H95" s="201"/>
    </row>
    <row r="96" spans="2:8" ht="12.75">
      <c r="B96" s="200"/>
      <c r="C96" s="201"/>
      <c r="D96" s="201"/>
      <c r="E96" s="201"/>
      <c r="F96" s="201"/>
      <c r="G96" s="201"/>
      <c r="H96" s="201"/>
    </row>
    <row r="97" spans="2:8" ht="12.75">
      <c r="B97" s="200"/>
      <c r="C97" s="201"/>
      <c r="D97" s="201"/>
      <c r="E97" s="201"/>
      <c r="F97" s="201"/>
      <c r="G97" s="201"/>
      <c r="H97" s="201"/>
    </row>
    <row r="98" spans="2:8" ht="12.75">
      <c r="B98" s="200"/>
      <c r="C98" s="201"/>
      <c r="D98" s="201"/>
      <c r="E98" s="201"/>
      <c r="F98" s="201"/>
      <c r="G98" s="201"/>
      <c r="H98" s="201"/>
    </row>
    <row r="99" spans="2:8" ht="12.75">
      <c r="B99" s="200"/>
      <c r="C99" s="201"/>
      <c r="D99" s="201"/>
      <c r="E99" s="201"/>
      <c r="F99" s="201"/>
      <c r="G99" s="201"/>
      <c r="H99" s="201"/>
    </row>
    <row r="100" spans="2:8" ht="12.75">
      <c r="B100" s="200"/>
      <c r="C100" s="201"/>
      <c r="D100" s="201"/>
      <c r="E100" s="201"/>
      <c r="F100" s="201"/>
      <c r="G100" s="201"/>
      <c r="H100" s="201"/>
    </row>
    <row r="101" spans="2:8" ht="12.75">
      <c r="B101" s="200"/>
      <c r="C101" s="201"/>
      <c r="D101" s="201"/>
      <c r="E101" s="201"/>
      <c r="F101" s="201"/>
      <c r="G101" s="201"/>
      <c r="H101" s="201"/>
    </row>
    <row r="102" spans="2:8" ht="12.75">
      <c r="B102" s="200"/>
      <c r="C102" s="201"/>
      <c r="D102" s="201"/>
      <c r="E102" s="201"/>
      <c r="F102" s="201"/>
      <c r="G102" s="201"/>
      <c r="H102" s="201"/>
    </row>
    <row r="103" spans="2:8" ht="12.75">
      <c r="B103" s="200"/>
      <c r="C103" s="201"/>
      <c r="D103" s="201"/>
      <c r="E103" s="201"/>
      <c r="F103" s="201"/>
      <c r="G103" s="201"/>
      <c r="H103" s="201"/>
    </row>
    <row r="104" spans="2:8" ht="12.75">
      <c r="B104" s="200"/>
      <c r="C104" s="201"/>
      <c r="D104" s="201"/>
      <c r="E104" s="201"/>
      <c r="F104" s="201"/>
      <c r="G104" s="201"/>
      <c r="H104" s="201"/>
    </row>
    <row r="105" spans="2:8" ht="12.75">
      <c r="B105" s="200"/>
      <c r="C105" s="201"/>
      <c r="D105" s="201"/>
      <c r="E105" s="201"/>
      <c r="F105" s="201"/>
      <c r="G105" s="201"/>
      <c r="H105" s="201"/>
    </row>
    <row r="106" spans="2:8" ht="12.75">
      <c r="B106" s="200"/>
      <c r="C106" s="201"/>
      <c r="D106" s="201"/>
      <c r="E106" s="201"/>
      <c r="F106" s="201"/>
      <c r="G106" s="201"/>
      <c r="H106" s="201"/>
    </row>
    <row r="107" spans="2:8" ht="12.75">
      <c r="B107" s="200"/>
      <c r="C107" s="201"/>
      <c r="D107" s="201"/>
      <c r="E107" s="201"/>
      <c r="F107" s="201"/>
      <c r="G107" s="201"/>
      <c r="H107" s="201"/>
    </row>
    <row r="108" spans="2:8" ht="12.75">
      <c r="B108" s="200"/>
      <c r="C108" s="201"/>
      <c r="D108" s="201"/>
      <c r="E108" s="201"/>
      <c r="F108" s="201"/>
      <c r="G108" s="201"/>
      <c r="H108" s="201"/>
    </row>
    <row r="109" spans="2:8" ht="12.75">
      <c r="B109" s="200"/>
      <c r="C109" s="201"/>
      <c r="D109" s="201"/>
      <c r="E109" s="201"/>
      <c r="F109" s="201"/>
      <c r="G109" s="201"/>
      <c r="H109" s="201"/>
    </row>
    <row r="110" spans="2:8" ht="12.75">
      <c r="B110" s="200"/>
      <c r="C110" s="201"/>
      <c r="D110" s="201"/>
      <c r="E110" s="201"/>
      <c r="F110" s="201"/>
      <c r="G110" s="201"/>
      <c r="H110" s="201"/>
    </row>
    <row r="111" spans="2:8" ht="12.75">
      <c r="B111" s="200"/>
      <c r="C111" s="201"/>
      <c r="D111" s="201"/>
      <c r="E111" s="201"/>
      <c r="F111" s="201"/>
      <c r="G111" s="201"/>
      <c r="H111" s="201"/>
    </row>
    <row r="112" spans="2:8" ht="12.75">
      <c r="B112" s="200"/>
      <c r="C112" s="201"/>
      <c r="D112" s="201"/>
      <c r="E112" s="201"/>
      <c r="F112" s="201"/>
      <c r="G112" s="201"/>
      <c r="H112" s="201"/>
    </row>
    <row r="113" spans="2:8" ht="12.75">
      <c r="B113" s="200"/>
      <c r="C113" s="201"/>
      <c r="D113" s="201"/>
      <c r="E113" s="201"/>
      <c r="F113" s="201"/>
      <c r="G113" s="201"/>
      <c r="H113" s="201"/>
    </row>
    <row r="114" spans="2:8" ht="12.75">
      <c r="B114" s="200"/>
      <c r="C114" s="201"/>
      <c r="D114" s="201"/>
      <c r="E114" s="201"/>
      <c r="F114" s="201"/>
      <c r="G114" s="201"/>
      <c r="H114" s="201"/>
    </row>
    <row r="115" spans="2:8" ht="12.75">
      <c r="B115" s="200"/>
      <c r="C115" s="201"/>
      <c r="D115" s="201"/>
      <c r="E115" s="201"/>
      <c r="F115" s="201"/>
      <c r="G115" s="201"/>
      <c r="H115" s="201"/>
    </row>
    <row r="116" spans="2:8" ht="12.75">
      <c r="B116" s="200"/>
      <c r="C116" s="201"/>
      <c r="D116" s="201"/>
      <c r="E116" s="201"/>
      <c r="F116" s="201"/>
      <c r="G116" s="201"/>
      <c r="H116" s="201"/>
    </row>
    <row r="117" spans="2:8" ht="12.75">
      <c r="B117" s="200"/>
      <c r="C117" s="201"/>
      <c r="D117" s="201"/>
      <c r="E117" s="201"/>
      <c r="F117" s="201"/>
      <c r="G117" s="201"/>
      <c r="H117" s="201"/>
    </row>
    <row r="118" spans="2:8" ht="12.75">
      <c r="B118" s="200"/>
      <c r="C118" s="201"/>
      <c r="D118" s="201"/>
      <c r="E118" s="201"/>
      <c r="F118" s="201"/>
      <c r="G118" s="201"/>
      <c r="H118" s="201"/>
    </row>
    <row r="119" spans="2:8" ht="12.75">
      <c r="B119" s="200"/>
      <c r="C119" s="201"/>
      <c r="D119" s="201"/>
      <c r="E119" s="201"/>
      <c r="F119" s="201"/>
      <c r="G119" s="201"/>
      <c r="H119" s="201"/>
    </row>
    <row r="120" spans="2:8" ht="12.75">
      <c r="B120" s="200"/>
      <c r="C120" s="201"/>
      <c r="D120" s="201"/>
      <c r="E120" s="201"/>
      <c r="F120" s="201"/>
      <c r="G120" s="201"/>
      <c r="H120" s="201"/>
    </row>
    <row r="121" spans="2:8" ht="12.75">
      <c r="B121" s="200"/>
      <c r="C121" s="201"/>
      <c r="D121" s="201"/>
      <c r="E121" s="201"/>
      <c r="F121" s="201"/>
      <c r="G121" s="201"/>
      <c r="H121" s="201"/>
    </row>
    <row r="122" spans="2:8" ht="12.75">
      <c r="B122" s="200"/>
      <c r="C122" s="201"/>
      <c r="D122" s="201"/>
      <c r="E122" s="201"/>
      <c r="F122" s="201"/>
      <c r="G122" s="201"/>
      <c r="H122" s="201"/>
    </row>
    <row r="123" spans="2:8" ht="12.75">
      <c r="B123" s="200"/>
      <c r="C123" s="201"/>
      <c r="D123" s="201"/>
      <c r="E123" s="201"/>
      <c r="F123" s="201"/>
      <c r="G123" s="201"/>
      <c r="H123" s="201"/>
    </row>
    <row r="124" spans="2:8" ht="12.75">
      <c r="B124" s="200"/>
      <c r="C124" s="201"/>
      <c r="D124" s="201"/>
      <c r="E124" s="201"/>
      <c r="F124" s="201"/>
      <c r="G124" s="201"/>
      <c r="H124" s="201"/>
    </row>
    <row r="125" spans="2:8" ht="12.75">
      <c r="B125" s="200"/>
      <c r="C125" s="201"/>
      <c r="D125" s="201"/>
      <c r="E125" s="201"/>
      <c r="F125" s="201"/>
      <c r="G125" s="201"/>
      <c r="H125" s="201"/>
    </row>
    <row r="126" spans="2:8" ht="12.75">
      <c r="B126" s="200"/>
      <c r="C126" s="201"/>
      <c r="D126" s="201"/>
      <c r="E126" s="201"/>
      <c r="F126" s="201"/>
      <c r="G126" s="201"/>
      <c r="H126" s="201"/>
    </row>
    <row r="127" spans="2:8" ht="12.75">
      <c r="B127" s="200"/>
      <c r="C127" s="201"/>
      <c r="D127" s="201"/>
      <c r="E127" s="201"/>
      <c r="F127" s="201"/>
      <c r="G127" s="201"/>
      <c r="H127" s="201"/>
    </row>
    <row r="128" spans="2:8" ht="12.75">
      <c r="B128" s="200"/>
      <c r="C128" s="201"/>
      <c r="D128" s="201"/>
      <c r="E128" s="201"/>
      <c r="F128" s="201"/>
      <c r="G128" s="201"/>
      <c r="H128" s="201"/>
    </row>
    <row r="129" spans="2:8" ht="12.75">
      <c r="B129" s="200"/>
      <c r="C129" s="201"/>
      <c r="D129" s="201"/>
      <c r="E129" s="201"/>
      <c r="F129" s="201"/>
      <c r="G129" s="201"/>
      <c r="H129" s="201"/>
    </row>
    <row r="130" spans="2:8" ht="12.75">
      <c r="B130" s="200"/>
      <c r="C130" s="201"/>
      <c r="D130" s="201"/>
      <c r="E130" s="201"/>
      <c r="F130" s="201"/>
      <c r="G130" s="201"/>
      <c r="H130" s="201"/>
    </row>
    <row r="131" spans="2:8" ht="12.75">
      <c r="B131" s="200"/>
      <c r="C131" s="201"/>
      <c r="D131" s="201"/>
      <c r="E131" s="201"/>
      <c r="F131" s="201"/>
      <c r="G131" s="201"/>
      <c r="H131" s="201"/>
    </row>
    <row r="132" spans="2:8" ht="12.75">
      <c r="B132" s="200"/>
      <c r="C132" s="201"/>
      <c r="D132" s="201"/>
      <c r="E132" s="201"/>
      <c r="F132" s="201"/>
      <c r="G132" s="201"/>
      <c r="H132" s="201"/>
    </row>
    <row r="133" spans="2:8" ht="12.75">
      <c r="B133" s="200"/>
      <c r="C133" s="201"/>
      <c r="D133" s="201"/>
      <c r="E133" s="201"/>
      <c r="F133" s="201"/>
      <c r="G133" s="201"/>
      <c r="H133" s="201"/>
    </row>
    <row r="134" spans="2:8" ht="12.75">
      <c r="B134" s="200"/>
      <c r="C134" s="201"/>
      <c r="D134" s="201"/>
      <c r="E134" s="201"/>
      <c r="F134" s="201"/>
      <c r="G134" s="201"/>
      <c r="H134" s="201"/>
    </row>
    <row r="135" spans="2:8" ht="12.75">
      <c r="B135" s="200"/>
      <c r="C135" s="201"/>
      <c r="D135" s="201"/>
      <c r="E135" s="201"/>
      <c r="F135" s="201"/>
      <c r="G135" s="201"/>
      <c r="H135" s="201"/>
    </row>
    <row r="136" spans="2:8" ht="12.75">
      <c r="B136" s="200"/>
      <c r="C136" s="201"/>
      <c r="D136" s="201"/>
      <c r="E136" s="201"/>
      <c r="F136" s="201"/>
      <c r="G136" s="201"/>
      <c r="H136" s="201"/>
    </row>
    <row r="137" spans="2:8" ht="12.75">
      <c r="B137" s="200"/>
      <c r="C137" s="201"/>
      <c r="D137" s="201"/>
      <c r="E137" s="201"/>
      <c r="F137" s="201"/>
      <c r="G137" s="201"/>
      <c r="H137" s="201"/>
    </row>
    <row r="138" spans="2:8" ht="12.75">
      <c r="B138" s="200"/>
      <c r="C138" s="201"/>
      <c r="D138" s="201"/>
      <c r="E138" s="201"/>
      <c r="F138" s="201"/>
      <c r="G138" s="201"/>
      <c r="H138" s="201"/>
    </row>
    <row r="139" spans="2:8" ht="12.75">
      <c r="B139" s="200"/>
      <c r="C139" s="201"/>
      <c r="D139" s="201"/>
      <c r="E139" s="201"/>
      <c r="F139" s="201"/>
      <c r="G139" s="201"/>
      <c r="H139" s="201"/>
    </row>
    <row r="140" spans="2:8" ht="12.75">
      <c r="B140" s="200"/>
      <c r="C140" s="201"/>
      <c r="D140" s="201"/>
      <c r="E140" s="201"/>
      <c r="F140" s="201"/>
      <c r="G140" s="201"/>
      <c r="H140" s="201"/>
    </row>
    <row r="141" spans="2:8" ht="12.75">
      <c r="B141" s="200"/>
      <c r="C141" s="201"/>
      <c r="D141" s="201"/>
      <c r="E141" s="201"/>
      <c r="F141" s="201"/>
      <c r="G141" s="201"/>
      <c r="H141" s="201"/>
    </row>
    <row r="142" spans="2:8" ht="12.75">
      <c r="B142" s="200"/>
      <c r="C142" s="201"/>
      <c r="D142" s="201"/>
      <c r="E142" s="201"/>
      <c r="F142" s="201"/>
      <c r="G142" s="201"/>
      <c r="H142" s="201"/>
    </row>
    <row r="143" spans="2:8" ht="12.75">
      <c r="B143" s="200"/>
      <c r="C143" s="201"/>
      <c r="D143" s="201"/>
      <c r="E143" s="201"/>
      <c r="F143" s="201"/>
      <c r="G143" s="201"/>
      <c r="H143" s="201"/>
    </row>
    <row r="144" spans="2:8" ht="12.75">
      <c r="B144" s="200"/>
      <c r="C144" s="201"/>
      <c r="D144" s="201"/>
      <c r="E144" s="201"/>
      <c r="F144" s="201"/>
      <c r="G144" s="201"/>
      <c r="H144" s="201"/>
    </row>
    <row r="145" spans="2:8" ht="12.75">
      <c r="B145" s="200"/>
      <c r="C145" s="201"/>
      <c r="D145" s="201"/>
      <c r="E145" s="201"/>
      <c r="F145" s="201"/>
      <c r="G145" s="201"/>
      <c r="H145" s="201"/>
    </row>
    <row r="146" spans="2:8" ht="12.75">
      <c r="B146" s="200"/>
      <c r="C146" s="201"/>
      <c r="D146" s="201"/>
      <c r="E146" s="201"/>
      <c r="F146" s="201"/>
      <c r="G146" s="201"/>
      <c r="H146" s="201"/>
    </row>
    <row r="147" spans="2:8" ht="12.75">
      <c r="B147" s="200"/>
      <c r="C147" s="201"/>
      <c r="D147" s="201"/>
      <c r="E147" s="201"/>
      <c r="F147" s="201"/>
      <c r="G147" s="201"/>
      <c r="H147" s="201"/>
    </row>
    <row r="148" spans="2:8" ht="12.75">
      <c r="B148" s="200"/>
      <c r="C148" s="201"/>
      <c r="D148" s="201"/>
      <c r="E148" s="201"/>
      <c r="F148" s="201"/>
      <c r="G148" s="201"/>
      <c r="H148" s="201"/>
    </row>
    <row r="149" spans="2:8" ht="12.75">
      <c r="B149" s="200"/>
      <c r="C149" s="201"/>
      <c r="D149" s="201"/>
      <c r="E149" s="201"/>
      <c r="F149" s="201"/>
      <c r="G149" s="201"/>
      <c r="H149" s="201"/>
    </row>
    <row r="150" spans="2:8" ht="12.75">
      <c r="B150" s="200"/>
      <c r="C150" s="201"/>
      <c r="D150" s="201"/>
      <c r="E150" s="201"/>
      <c r="F150" s="201"/>
      <c r="G150" s="201"/>
      <c r="H150" s="201"/>
    </row>
    <row r="151" spans="2:8" ht="12.75">
      <c r="B151" s="200"/>
      <c r="C151" s="201"/>
      <c r="D151" s="201"/>
      <c r="E151" s="201"/>
      <c r="F151" s="201"/>
      <c r="G151" s="201"/>
      <c r="H151" s="201"/>
    </row>
    <row r="152" spans="2:8" ht="12.75">
      <c r="B152" s="200"/>
      <c r="C152" s="201"/>
      <c r="D152" s="201"/>
      <c r="E152" s="201"/>
      <c r="F152" s="201"/>
      <c r="G152" s="201"/>
      <c r="H152" s="201"/>
    </row>
    <row r="153" spans="2:8" ht="12.75">
      <c r="B153" s="200"/>
      <c r="C153" s="201"/>
      <c r="D153" s="201"/>
      <c r="E153" s="201"/>
      <c r="F153" s="201"/>
      <c r="G153" s="201"/>
      <c r="H153" s="201"/>
    </row>
    <row r="154" spans="2:8" ht="12.75">
      <c r="B154" s="200"/>
      <c r="C154" s="201"/>
      <c r="D154" s="201"/>
      <c r="E154" s="201"/>
      <c r="F154" s="201"/>
      <c r="G154" s="201"/>
      <c r="H154" s="201"/>
    </row>
    <row r="155" spans="2:8" ht="12.75">
      <c r="B155" s="200"/>
      <c r="C155" s="201"/>
      <c r="D155" s="201"/>
      <c r="E155" s="201"/>
      <c r="F155" s="201"/>
      <c r="G155" s="201"/>
      <c r="H155" s="201"/>
    </row>
    <row r="156" spans="3:8" ht="12.75">
      <c r="C156" s="201"/>
      <c r="D156" s="201"/>
      <c r="E156" s="201"/>
      <c r="F156" s="201"/>
      <c r="G156" s="201"/>
      <c r="H156" s="201"/>
    </row>
    <row r="157" spans="3:8" ht="12.75">
      <c r="C157" s="201"/>
      <c r="D157" s="201"/>
      <c r="E157" s="201"/>
      <c r="F157" s="201"/>
      <c r="G157" s="201"/>
      <c r="H157" s="201"/>
    </row>
    <row r="158" spans="3:8" ht="12.75">
      <c r="C158" s="201"/>
      <c r="D158" s="201"/>
      <c r="E158" s="201"/>
      <c r="F158" s="201"/>
      <c r="G158" s="201"/>
      <c r="H158" s="201"/>
    </row>
    <row r="159" spans="3:8" ht="12.75">
      <c r="C159" s="201"/>
      <c r="D159" s="201"/>
      <c r="E159" s="201"/>
      <c r="F159" s="201"/>
      <c r="G159" s="201"/>
      <c r="H159" s="201"/>
    </row>
    <row r="160" spans="3:8" ht="12.75">
      <c r="C160" s="201"/>
      <c r="D160" s="201"/>
      <c r="E160" s="201"/>
      <c r="F160" s="201"/>
      <c r="G160" s="201"/>
      <c r="H160" s="201"/>
    </row>
    <row r="161" spans="3:8" ht="12.75">
      <c r="C161" s="201"/>
      <c r="D161" s="201"/>
      <c r="E161" s="201"/>
      <c r="F161" s="201"/>
      <c r="G161" s="201"/>
      <c r="H161" s="201"/>
    </row>
    <row r="162" spans="3:8" ht="12.75">
      <c r="C162" s="201"/>
      <c r="D162" s="201"/>
      <c r="E162" s="201"/>
      <c r="F162" s="201"/>
      <c r="G162" s="201"/>
      <c r="H162" s="201"/>
    </row>
    <row r="163" spans="3:8" ht="12.75">
      <c r="C163" s="201"/>
      <c r="D163" s="201"/>
      <c r="E163" s="201"/>
      <c r="F163" s="201"/>
      <c r="G163" s="201"/>
      <c r="H163" s="201"/>
    </row>
    <row r="164" spans="3:8" ht="12.75">
      <c r="C164" s="201"/>
      <c r="D164" s="201"/>
      <c r="E164" s="201"/>
      <c r="F164" s="201"/>
      <c r="G164" s="201"/>
      <c r="H164" s="201"/>
    </row>
    <row r="165" spans="3:8" ht="12.75">
      <c r="C165" s="201"/>
      <c r="D165" s="201"/>
      <c r="E165" s="201"/>
      <c r="F165" s="201"/>
      <c r="G165" s="201"/>
      <c r="H165" s="201"/>
    </row>
    <row r="166" spans="3:8" ht="12.75">
      <c r="C166" s="201"/>
      <c r="D166" s="201"/>
      <c r="E166" s="201"/>
      <c r="F166" s="201"/>
      <c r="G166" s="201"/>
      <c r="H166" s="201"/>
    </row>
    <row r="167" spans="3:8" ht="12.75">
      <c r="C167" s="201"/>
      <c r="D167" s="201"/>
      <c r="E167" s="201"/>
      <c r="F167" s="201"/>
      <c r="G167" s="201"/>
      <c r="H167" s="201"/>
    </row>
    <row r="168" spans="3:8" ht="12.75">
      <c r="C168" s="201"/>
      <c r="D168" s="201"/>
      <c r="E168" s="201"/>
      <c r="F168" s="201"/>
      <c r="G168" s="201"/>
      <c r="H168" s="201"/>
    </row>
    <row r="169" spans="3:8" ht="12.75">
      <c r="C169" s="201"/>
      <c r="D169" s="201"/>
      <c r="E169" s="201"/>
      <c r="F169" s="201"/>
      <c r="G169" s="201"/>
      <c r="H169" s="201"/>
    </row>
    <row r="170" spans="3:8" ht="12.75">
      <c r="C170" s="201"/>
      <c r="D170" s="201"/>
      <c r="E170" s="201"/>
      <c r="F170" s="201"/>
      <c r="G170" s="201"/>
      <c r="H170" s="201"/>
    </row>
    <row r="171" spans="3:8" ht="12.75">
      <c r="C171" s="201"/>
      <c r="D171" s="201"/>
      <c r="E171" s="201"/>
      <c r="F171" s="201"/>
      <c r="G171" s="201"/>
      <c r="H171" s="201"/>
    </row>
    <row r="172" spans="3:8" ht="12.75">
      <c r="C172" s="201"/>
      <c r="D172" s="201"/>
      <c r="E172" s="201"/>
      <c r="F172" s="201"/>
      <c r="G172" s="201"/>
      <c r="H172" s="201"/>
    </row>
    <row r="173" spans="3:8" ht="12.75">
      <c r="C173" s="201"/>
      <c r="D173" s="201"/>
      <c r="E173" s="201"/>
      <c r="F173" s="201"/>
      <c r="G173" s="201"/>
      <c r="H173" s="201"/>
    </row>
    <row r="174" spans="3:8" ht="12.75">
      <c r="C174" s="201"/>
      <c r="D174" s="201"/>
      <c r="E174" s="201"/>
      <c r="F174" s="201"/>
      <c r="G174" s="201"/>
      <c r="H174" s="201"/>
    </row>
    <row r="175" spans="3:8" ht="12.75">
      <c r="C175" s="201"/>
      <c r="D175" s="201"/>
      <c r="E175" s="201"/>
      <c r="F175" s="201"/>
      <c r="G175" s="201"/>
      <c r="H175" s="201"/>
    </row>
    <row r="176" spans="3:8" ht="12.75">
      <c r="C176" s="201"/>
      <c r="D176" s="201"/>
      <c r="E176" s="201"/>
      <c r="F176" s="201"/>
      <c r="G176" s="201"/>
      <c r="H176" s="201"/>
    </row>
    <row r="177" spans="3:8" ht="12.75">
      <c r="C177" s="201"/>
      <c r="D177" s="201"/>
      <c r="E177" s="201"/>
      <c r="F177" s="201"/>
      <c r="G177" s="201"/>
      <c r="H177" s="201"/>
    </row>
    <row r="178" spans="3:8" ht="12.75">
      <c r="C178" s="201"/>
      <c r="D178" s="201"/>
      <c r="E178" s="201"/>
      <c r="F178" s="201"/>
      <c r="G178" s="201"/>
      <c r="H178" s="201"/>
    </row>
    <row r="179" spans="3:8" ht="12.75">
      <c r="C179" s="201"/>
      <c r="D179" s="201"/>
      <c r="E179" s="201"/>
      <c r="F179" s="201"/>
      <c r="G179" s="201"/>
      <c r="H179" s="201"/>
    </row>
    <row r="180" spans="3:8" ht="12.75">
      <c r="C180" s="201"/>
      <c r="D180" s="201"/>
      <c r="E180" s="201"/>
      <c r="F180" s="201"/>
      <c r="G180" s="201"/>
      <c r="H180" s="201"/>
    </row>
    <row r="181" spans="3:8" ht="12.75">
      <c r="C181" s="201"/>
      <c r="D181" s="201"/>
      <c r="E181" s="201"/>
      <c r="F181" s="201"/>
      <c r="G181" s="201"/>
      <c r="H181" s="201"/>
    </row>
    <row r="182" spans="3:8" ht="12.75">
      <c r="C182" s="201"/>
      <c r="D182" s="201"/>
      <c r="E182" s="201"/>
      <c r="F182" s="201"/>
      <c r="G182" s="201"/>
      <c r="H182" s="201"/>
    </row>
    <row r="183" spans="3:8" ht="12.75">
      <c r="C183" s="201"/>
      <c r="D183" s="201"/>
      <c r="E183" s="201"/>
      <c r="F183" s="201"/>
      <c r="G183" s="201"/>
      <c r="H183" s="201"/>
    </row>
    <row r="184" spans="3:8" ht="12.75">
      <c r="C184" s="201"/>
      <c r="D184" s="201"/>
      <c r="E184" s="201"/>
      <c r="F184" s="201"/>
      <c r="G184" s="201"/>
      <c r="H184" s="201"/>
    </row>
    <row r="185" spans="3:8" ht="12.75">
      <c r="C185" s="201"/>
      <c r="D185" s="201"/>
      <c r="E185" s="201"/>
      <c r="F185" s="201"/>
      <c r="G185" s="201"/>
      <c r="H185" s="201"/>
    </row>
    <row r="186" spans="3:8" ht="12.75">
      <c r="C186" s="201"/>
      <c r="D186" s="201"/>
      <c r="E186" s="201"/>
      <c r="F186" s="201"/>
      <c r="G186" s="201"/>
      <c r="H186" s="201"/>
    </row>
    <row r="187" spans="3:8" ht="12.75">
      <c r="C187" s="201"/>
      <c r="D187" s="201"/>
      <c r="E187" s="201"/>
      <c r="F187" s="201"/>
      <c r="G187" s="201"/>
      <c r="H187" s="201"/>
    </row>
    <row r="188" spans="3:8" ht="12.75">
      <c r="C188" s="201"/>
      <c r="D188" s="201"/>
      <c r="E188" s="201"/>
      <c r="F188" s="201"/>
      <c r="G188" s="201"/>
      <c r="H188" s="201"/>
    </row>
    <row r="189" spans="3:8" ht="12.75">
      <c r="C189" s="201"/>
      <c r="D189" s="201"/>
      <c r="E189" s="201"/>
      <c r="F189" s="201"/>
      <c r="G189" s="201"/>
      <c r="H189" s="201"/>
    </row>
    <row r="190" spans="3:8" ht="12.75">
      <c r="C190" s="201"/>
      <c r="D190" s="201"/>
      <c r="E190" s="201"/>
      <c r="F190" s="201"/>
      <c r="G190" s="201"/>
      <c r="H190" s="201"/>
    </row>
    <row r="191" spans="3:8" ht="12.75">
      <c r="C191" s="201"/>
      <c r="D191" s="201"/>
      <c r="E191" s="201"/>
      <c r="F191" s="201"/>
      <c r="G191" s="201"/>
      <c r="H191" s="201"/>
    </row>
    <row r="192" spans="3:8" ht="12.75">
      <c r="C192" s="201"/>
      <c r="D192" s="201"/>
      <c r="E192" s="201"/>
      <c r="F192" s="201"/>
      <c r="G192" s="201"/>
      <c r="H192" s="201"/>
    </row>
    <row r="193" spans="3:8" ht="12.75">
      <c r="C193" s="201"/>
      <c r="D193" s="201"/>
      <c r="E193" s="201"/>
      <c r="F193" s="201"/>
      <c r="G193" s="201"/>
      <c r="H193" s="201"/>
    </row>
    <row r="194" spans="3:8" ht="12.75">
      <c r="C194" s="201"/>
      <c r="D194" s="201"/>
      <c r="E194" s="201"/>
      <c r="F194" s="201"/>
      <c r="G194" s="201"/>
      <c r="H194" s="201"/>
    </row>
    <row r="195" spans="3:8" ht="12.75">
      <c r="C195" s="201"/>
      <c r="D195" s="201"/>
      <c r="E195" s="201"/>
      <c r="F195" s="201"/>
      <c r="G195" s="201"/>
      <c r="H195" s="201"/>
    </row>
    <row r="196" spans="3:8" ht="12.75">
      <c r="C196" s="201"/>
      <c r="D196" s="201"/>
      <c r="E196" s="201"/>
      <c r="F196" s="201"/>
      <c r="G196" s="201"/>
      <c r="H196" s="201"/>
    </row>
    <row r="197" spans="3:8" ht="12.75">
      <c r="C197" s="201"/>
      <c r="D197" s="201"/>
      <c r="E197" s="201"/>
      <c r="F197" s="201"/>
      <c r="G197" s="201"/>
      <c r="H197" s="201"/>
    </row>
    <row r="198" spans="3:8" ht="12.75">
      <c r="C198" s="201"/>
      <c r="D198" s="201"/>
      <c r="E198" s="201"/>
      <c r="F198" s="201"/>
      <c r="G198" s="201"/>
      <c r="H198" s="201"/>
    </row>
    <row r="199" spans="3:8" ht="12.75">
      <c r="C199" s="201"/>
      <c r="D199" s="201"/>
      <c r="E199" s="201"/>
      <c r="F199" s="201"/>
      <c r="G199" s="201"/>
      <c r="H199" s="201"/>
    </row>
    <row r="200" spans="3:8" ht="12.75">
      <c r="C200" s="201"/>
      <c r="D200" s="201"/>
      <c r="E200" s="201"/>
      <c r="F200" s="201"/>
      <c r="G200" s="201"/>
      <c r="H200" s="201"/>
    </row>
    <row r="201" spans="3:8" ht="12.75">
      <c r="C201" s="201"/>
      <c r="D201" s="201"/>
      <c r="E201" s="201"/>
      <c r="F201" s="201"/>
      <c r="G201" s="201"/>
      <c r="H201" s="201"/>
    </row>
    <row r="202" spans="3:8" ht="12.75">
      <c r="C202" s="201"/>
      <c r="D202" s="201"/>
      <c r="E202" s="201"/>
      <c r="F202" s="201"/>
      <c r="G202" s="201"/>
      <c r="H202" s="201"/>
    </row>
    <row r="203" spans="3:8" ht="12.75">
      <c r="C203" s="201"/>
      <c r="D203" s="201"/>
      <c r="E203" s="201"/>
      <c r="F203" s="201"/>
      <c r="G203" s="201"/>
      <c r="H203" s="201"/>
    </row>
    <row r="204" spans="3:8" ht="12.75">
      <c r="C204" s="201"/>
      <c r="D204" s="201"/>
      <c r="E204" s="201"/>
      <c r="F204" s="201"/>
      <c r="G204" s="201"/>
      <c r="H204" s="201"/>
    </row>
    <row r="205" spans="3:8" ht="12.75">
      <c r="C205" s="201"/>
      <c r="D205" s="201"/>
      <c r="E205" s="201"/>
      <c r="F205" s="201"/>
      <c r="G205" s="201"/>
      <c r="H205" s="201"/>
    </row>
    <row r="206" spans="3:8" ht="12.75">
      <c r="C206" s="201"/>
      <c r="D206" s="201"/>
      <c r="E206" s="201"/>
      <c r="F206" s="201"/>
      <c r="G206" s="201"/>
      <c r="H206" s="201"/>
    </row>
    <row r="207" spans="3:8" ht="12.75">
      <c r="C207" s="201"/>
      <c r="D207" s="201"/>
      <c r="E207" s="201"/>
      <c r="F207" s="201"/>
      <c r="G207" s="201"/>
      <c r="H207" s="201"/>
    </row>
    <row r="208" spans="3:8" ht="12.75">
      <c r="C208" s="201"/>
      <c r="D208" s="201"/>
      <c r="E208" s="201"/>
      <c r="F208" s="201"/>
      <c r="G208" s="201"/>
      <c r="H208" s="201"/>
    </row>
    <row r="209" spans="3:8" ht="12.75">
      <c r="C209" s="201"/>
      <c r="D209" s="201"/>
      <c r="E209" s="201"/>
      <c r="F209" s="201"/>
      <c r="G209" s="201"/>
      <c r="H209" s="201"/>
    </row>
    <row r="210" spans="3:8" ht="12.75">
      <c r="C210" s="201"/>
      <c r="D210" s="201"/>
      <c r="E210" s="201"/>
      <c r="F210" s="201"/>
      <c r="G210" s="201"/>
      <c r="H210" s="201"/>
    </row>
    <row r="211" spans="3:8" ht="12.75">
      <c r="C211" s="201"/>
      <c r="D211" s="201"/>
      <c r="E211" s="201"/>
      <c r="F211" s="201"/>
      <c r="G211" s="201"/>
      <c r="H211" s="201"/>
    </row>
    <row r="212" spans="3:8" ht="12.75">
      <c r="C212" s="201"/>
      <c r="D212" s="201"/>
      <c r="E212" s="201"/>
      <c r="F212" s="201"/>
      <c r="G212" s="201"/>
      <c r="H212" s="201"/>
    </row>
    <row r="213" spans="3:8" ht="12.75">
      <c r="C213" s="201"/>
      <c r="D213" s="201"/>
      <c r="E213" s="201"/>
      <c r="F213" s="201"/>
      <c r="G213" s="201"/>
      <c r="H213" s="201"/>
    </row>
    <row r="214" spans="3:8" ht="12.75">
      <c r="C214" s="201"/>
      <c r="D214" s="201"/>
      <c r="E214" s="201"/>
      <c r="F214" s="201"/>
      <c r="G214" s="201"/>
      <c r="H214" s="201"/>
    </row>
    <row r="215" spans="3:8" ht="12.75">
      <c r="C215" s="201"/>
      <c r="D215" s="201"/>
      <c r="E215" s="201"/>
      <c r="F215" s="201"/>
      <c r="G215" s="201"/>
      <c r="H215" s="201"/>
    </row>
    <row r="216" spans="3:8" ht="12.75">
      <c r="C216" s="201"/>
      <c r="D216" s="201"/>
      <c r="E216" s="201"/>
      <c r="F216" s="201"/>
      <c r="G216" s="201"/>
      <c r="H216" s="201"/>
    </row>
    <row r="217" spans="3:8" ht="12.75">
      <c r="C217" s="201"/>
      <c r="D217" s="201"/>
      <c r="E217" s="201"/>
      <c r="F217" s="201"/>
      <c r="G217" s="201"/>
      <c r="H217" s="201"/>
    </row>
    <row r="218" spans="3:8" ht="12.75">
      <c r="C218" s="201"/>
      <c r="D218" s="201"/>
      <c r="E218" s="201"/>
      <c r="F218" s="201"/>
      <c r="G218" s="201"/>
      <c r="H218" s="201"/>
    </row>
    <row r="219" spans="3:8" ht="12.75">
      <c r="C219" s="201"/>
      <c r="D219" s="201"/>
      <c r="E219" s="201"/>
      <c r="F219" s="201"/>
      <c r="G219" s="201"/>
      <c r="H219" s="201"/>
    </row>
    <row r="220" spans="3:8" ht="12.75">
      <c r="C220" s="201"/>
      <c r="D220" s="201"/>
      <c r="E220" s="201"/>
      <c r="F220" s="201"/>
      <c r="G220" s="201"/>
      <c r="H220" s="201"/>
    </row>
  </sheetData>
  <mergeCells count="17">
    <mergeCell ref="A52:H52"/>
    <mergeCell ref="A53:A56"/>
    <mergeCell ref="A57:A61"/>
    <mergeCell ref="A33:H33"/>
    <mergeCell ref="A34:A36"/>
    <mergeCell ref="A41:H41"/>
    <mergeCell ref="A42:A47"/>
    <mergeCell ref="A9:H9"/>
    <mergeCell ref="A10:A16"/>
    <mergeCell ref="A18:A23"/>
    <mergeCell ref="A25:A30"/>
    <mergeCell ref="A1:B2"/>
    <mergeCell ref="A5:H5"/>
    <mergeCell ref="A7:A8"/>
    <mergeCell ref="B7:B8"/>
    <mergeCell ref="C7:C8"/>
    <mergeCell ref="D7:H7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Jolanta Ostrowska</cp:lastModifiedBy>
  <cp:lastPrinted>2010-11-10T11:52:36Z</cp:lastPrinted>
  <dcterms:created xsi:type="dcterms:W3CDTF">2010-11-08T13:31:25Z</dcterms:created>
  <dcterms:modified xsi:type="dcterms:W3CDTF">2010-11-10T11:54:44Z</dcterms:modified>
  <cp:category/>
  <cp:version/>
  <cp:contentType/>
  <cp:contentStatus/>
</cp:coreProperties>
</file>