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firstSheet="3" activeTab="3"/>
  </bookViews>
  <sheets>
    <sheet name="przelicz2" sheetId="1" r:id="rId1"/>
    <sheet name="Wyliczenia ustawowe" sheetId="2" r:id="rId2"/>
    <sheet name="Przeliczenia" sheetId="3" r:id="rId3"/>
    <sheet name="2007" sheetId="4" r:id="rId4"/>
    <sheet name="2008" sheetId="5" r:id="rId5"/>
    <sheet name="2009" sheetId="6" r:id="rId6"/>
    <sheet name="2010" sheetId="7" r:id="rId7"/>
    <sheet name="2011" sheetId="8" r:id="rId8"/>
    <sheet name="2012" sheetId="9" r:id="rId9"/>
    <sheet name="2013" sheetId="10" r:id="rId10"/>
    <sheet name="2014" sheetId="11" r:id="rId11"/>
    <sheet name="Arkusz2" sheetId="12" r:id="rId12"/>
    <sheet name="Arkusz3" sheetId="13" r:id="rId13"/>
  </sheets>
  <definedNames/>
  <calcPr fullCalcOnLoad="1"/>
</workbook>
</file>

<file path=xl/sharedStrings.xml><?xml version="1.0" encoding="utf-8"?>
<sst xmlns="http://schemas.openxmlformats.org/spreadsheetml/2006/main" count="308" uniqueCount="87">
  <si>
    <t>Prognoza kwoty długu i jego spłaty</t>
  </si>
  <si>
    <t>Załącznik Nr 12</t>
  </si>
  <si>
    <t>Lp.</t>
  </si>
  <si>
    <t xml:space="preserve">Rodzaj zobowiązania wg art.10 ust.1 ustawy o finansach publicznych </t>
  </si>
  <si>
    <t>Kwota zadłużenia na koniec roku poprzedzającego rok budżetowy</t>
  </si>
  <si>
    <t xml:space="preserve">Prognozowane kwoty spłat z poszczególnych tytułów i ogółem w roku budżetowym i latach następnych </t>
  </si>
  <si>
    <t>Prognozowane zwiększenie zobowiązań z poszczególnych tytułów na koniec roku budżetowego i kolejnych lat</t>
  </si>
  <si>
    <t>Prognozowane dochody wg wskźnika inflacji w kolejnych latach</t>
  </si>
  <si>
    <t>wskaźnik inflacji</t>
  </si>
  <si>
    <t>planowane dochody w roku budżetowym i prognozowane w latach następnych</t>
  </si>
  <si>
    <t>1.</t>
  </si>
  <si>
    <t>2.</t>
  </si>
  <si>
    <t>Kredyty (ogółem)</t>
  </si>
  <si>
    <t>Wyemitowane papiery wartościowe</t>
  </si>
  <si>
    <t>3.</t>
  </si>
  <si>
    <t>4.</t>
  </si>
  <si>
    <t>Pożyczki (ogółem)</t>
  </si>
  <si>
    <t>Przyjęte depozyty</t>
  </si>
  <si>
    <t>Zobowiązania wymagalne:</t>
  </si>
  <si>
    <t>Razem</t>
  </si>
  <si>
    <t>5.</t>
  </si>
  <si>
    <t xml:space="preserve">   i orzeczeń sądu</t>
  </si>
  <si>
    <t xml:space="preserve">   poręczeń i gwarancji</t>
  </si>
  <si>
    <t xml:space="preserve">   z innych tytułów</t>
  </si>
  <si>
    <t>-  jednostek budżetowych</t>
  </si>
  <si>
    <t>-  wynikające z ustaw</t>
  </si>
  <si>
    <t>-  wynikające</t>
  </si>
  <si>
    <t>ROK 2007</t>
  </si>
  <si>
    <t>ROK 2008</t>
  </si>
  <si>
    <t>ROK 2009</t>
  </si>
  <si>
    <t>ROK 2010</t>
  </si>
  <si>
    <t>ROK 2011</t>
  </si>
  <si>
    <t>ROK 2012</t>
  </si>
  <si>
    <t>ROK 2013</t>
  </si>
  <si>
    <t>ROK 2014</t>
  </si>
  <si>
    <t>spłaty rat</t>
  </si>
  <si>
    <t>Planowane pożyczki</t>
  </si>
  <si>
    <t>Spłaty</t>
  </si>
  <si>
    <t>30-06-2009</t>
  </si>
  <si>
    <t>30-09-2009</t>
  </si>
  <si>
    <t>31-12-2009</t>
  </si>
  <si>
    <t>31-03-2010</t>
  </si>
  <si>
    <t>30-06-2010</t>
  </si>
  <si>
    <t>30-09-2010</t>
  </si>
  <si>
    <t>31-12-2010</t>
  </si>
  <si>
    <t>31-03-2012</t>
  </si>
  <si>
    <t>OGÓŁEM ZOBOWIĄZANIA I POŻYCZKI</t>
  </si>
  <si>
    <t>ROK</t>
  </si>
  <si>
    <t>OGÓŁEM</t>
  </si>
  <si>
    <t>Wartość zobowiązań na koniec roku z uwzględnieniem planowanej pożyczki</t>
  </si>
  <si>
    <t>SPŁATY RAT</t>
  </si>
  <si>
    <t>SPŁATY ODSETEK</t>
  </si>
  <si>
    <t>RAZEM SPŁATY</t>
  </si>
  <si>
    <t>POŻYCZKI</t>
  </si>
  <si>
    <t>ZOBOWIĄZANIA</t>
  </si>
  <si>
    <t>2005*</t>
  </si>
  <si>
    <t>2005**</t>
  </si>
  <si>
    <t>RAZEM*</t>
  </si>
  <si>
    <t>RAZEM**</t>
  </si>
  <si>
    <t>*</t>
  </si>
  <si>
    <t>Plan spłat na cały rok 2005</t>
  </si>
  <si>
    <t>**</t>
  </si>
  <si>
    <t>Spłaty pozostałe od 14-10-2005 do 31-12-2005</t>
  </si>
  <si>
    <t>Stan zobowiązań z poszczególnych tytułów na koniec roku budżetowego i kolejnych lat</t>
  </si>
  <si>
    <t>Procentowy udział zobowiązań ogółem w dochodach jednostki</t>
  </si>
  <si>
    <t xml:space="preserve">- wynikające z udzielonych </t>
  </si>
  <si>
    <t>Dochody</t>
  </si>
  <si>
    <t>Spłaty rat i odsetek</t>
  </si>
  <si>
    <t>Spłaty rat i odsetek - ZPORR</t>
  </si>
  <si>
    <t>Deficyt</t>
  </si>
  <si>
    <t>Rok 2005</t>
  </si>
  <si>
    <t>Wkaźnik %</t>
  </si>
  <si>
    <t>Kwota</t>
  </si>
  <si>
    <t>Wkaźnik % zgodny z ustawą</t>
  </si>
  <si>
    <t>Rok 2006</t>
  </si>
  <si>
    <t>Zadłużenie na 31 XII</t>
  </si>
  <si>
    <t xml:space="preserve">PLANOWANE POŻYCZKI I ZOBOWIĄZANIA </t>
  </si>
  <si>
    <t xml:space="preserve">BIEŻĄCZE ZOBOWIĄZANIA I POŻYCZKI </t>
  </si>
  <si>
    <t>strona 2/8</t>
  </si>
  <si>
    <t>strona 3/8</t>
  </si>
  <si>
    <t>strona 4/8</t>
  </si>
  <si>
    <t>strona 5/8</t>
  </si>
  <si>
    <t>strona 6/8</t>
  </si>
  <si>
    <t>strona 7/8</t>
  </si>
  <si>
    <t>strona 8/8</t>
  </si>
  <si>
    <t>do uchwały Rady Gminy Chojnów</t>
  </si>
  <si>
    <t>Nr III/27/2006 z dnia 29 grudnia 2006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</si>
</sst>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yyyy/mm/dd;@"/>
    <numFmt numFmtId="168" formatCode="[$-415]d\ mmmm\ yyyy"/>
  </numFmts>
  <fonts count="9">
    <font>
      <sz val="10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7"/>
      <name val="Arial CE"/>
      <family val="2"/>
    </font>
    <font>
      <b/>
      <sz val="8"/>
      <name val="Arial CE"/>
      <family val="2"/>
    </font>
    <font>
      <sz val="8"/>
      <name val="Arial CE"/>
      <family val="0"/>
    </font>
    <font>
      <u val="single"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49" fontId="3" fillId="0" borderId="3" xfId="0" applyNumberFormat="1" applyFont="1" applyBorder="1" applyAlignment="1" quotePrefix="1">
      <alignment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 quotePrefix="1">
      <alignment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3" fontId="2" fillId="0" borderId="4" xfId="15" applyFont="1" applyBorder="1" applyAlignment="1">
      <alignment vertical="center" wrapText="1"/>
    </xf>
    <xf numFmtId="43" fontId="2" fillId="0" borderId="7" xfId="15" applyFont="1" applyBorder="1" applyAlignment="1">
      <alignment vertical="center" wrapText="1"/>
    </xf>
    <xf numFmtId="43" fontId="2" fillId="0" borderId="1" xfId="15" applyFont="1" applyBorder="1" applyAlignment="1">
      <alignment vertical="center" wrapText="1"/>
    </xf>
    <xf numFmtId="43" fontId="2" fillId="0" borderId="8" xfId="15" applyFont="1" applyBorder="1" applyAlignment="1">
      <alignment vertical="center" wrapText="1"/>
    </xf>
    <xf numFmtId="43" fontId="2" fillId="0" borderId="2" xfId="15" applyFont="1" applyBorder="1" applyAlignment="1">
      <alignment horizontal="center" vertical="center" wrapText="1"/>
    </xf>
    <xf numFmtId="43" fontId="2" fillId="0" borderId="2" xfId="15" applyFont="1" applyBorder="1" applyAlignment="1">
      <alignment vertical="center" wrapText="1"/>
    </xf>
    <xf numFmtId="43" fontId="2" fillId="0" borderId="9" xfId="15" applyFont="1" applyBorder="1" applyAlignment="1">
      <alignment vertical="center" wrapText="1"/>
    </xf>
    <xf numFmtId="43" fontId="2" fillId="0" borderId="3" xfId="15" applyFont="1" applyBorder="1" applyAlignment="1">
      <alignment horizontal="right" vertical="center" wrapText="1"/>
    </xf>
    <xf numFmtId="43" fontId="2" fillId="0" borderId="3" xfId="15" applyFont="1" applyBorder="1" applyAlignment="1">
      <alignment vertical="center" wrapText="1"/>
    </xf>
    <xf numFmtId="43" fontId="2" fillId="0" borderId="10" xfId="15" applyFont="1" applyBorder="1" applyAlignment="1">
      <alignment vertical="center" wrapText="1"/>
    </xf>
    <xf numFmtId="43" fontId="2" fillId="0" borderId="3" xfId="15" applyFont="1" applyBorder="1" applyAlignment="1">
      <alignment horizontal="center" vertical="center" wrapText="1"/>
    </xf>
    <xf numFmtId="43" fontId="3" fillId="0" borderId="11" xfId="15" applyFont="1" applyBorder="1" applyAlignment="1">
      <alignment vertical="center" wrapText="1"/>
    </xf>
    <xf numFmtId="43" fontId="3" fillId="0" borderId="12" xfId="15" applyFont="1" applyBorder="1" applyAlignment="1">
      <alignment vertical="center" wrapText="1"/>
    </xf>
    <xf numFmtId="166" fontId="3" fillId="0" borderId="11" xfId="15" applyNumberFormat="1" applyFont="1" applyBorder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166" fontId="2" fillId="0" borderId="0" xfId="15" applyNumberFormat="1" applyFont="1" applyAlignment="1">
      <alignment vertical="center" wrapText="1"/>
    </xf>
    <xf numFmtId="166" fontId="3" fillId="0" borderId="0" xfId="15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7" fontId="2" fillId="0" borderId="0" xfId="0" applyNumberFormat="1" applyFont="1" applyAlignment="1">
      <alignment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wrapText="1"/>
    </xf>
    <xf numFmtId="43" fontId="0" fillId="0" borderId="18" xfId="15" applyBorder="1" applyAlignment="1">
      <alignment wrapText="1"/>
    </xf>
    <xf numFmtId="43" fontId="0" fillId="0" borderId="19" xfId="15" applyBorder="1" applyAlignment="1">
      <alignment wrapText="1"/>
    </xf>
    <xf numFmtId="43" fontId="0" fillId="0" borderId="20" xfId="15" applyBorder="1" applyAlignment="1">
      <alignment wrapText="1"/>
    </xf>
    <xf numFmtId="166" fontId="0" fillId="0" borderId="17" xfId="15" applyNumberFormat="1" applyBorder="1" applyAlignment="1">
      <alignment wrapText="1"/>
    </xf>
    <xf numFmtId="0" fontId="0" fillId="0" borderId="21" xfId="0" applyNumberFormat="1" applyBorder="1" applyAlignment="1">
      <alignment horizontal="center" wrapText="1"/>
    </xf>
    <xf numFmtId="166" fontId="0" fillId="0" borderId="22" xfId="15" applyNumberFormat="1" applyBorder="1" applyAlignment="1">
      <alignment wrapText="1"/>
    </xf>
    <xf numFmtId="0" fontId="0" fillId="0" borderId="21" xfId="0" applyBorder="1" applyAlignment="1">
      <alignment horizontal="center" wrapText="1"/>
    </xf>
    <xf numFmtId="166" fontId="0" fillId="0" borderId="21" xfId="15" applyNumberFormat="1" applyBorder="1" applyAlignment="1">
      <alignment wrapText="1"/>
    </xf>
    <xf numFmtId="0" fontId="0" fillId="0" borderId="23" xfId="0" applyBorder="1" applyAlignment="1">
      <alignment horizontal="center" wrapText="1"/>
    </xf>
    <xf numFmtId="166" fontId="0" fillId="0" borderId="23" xfId="15" applyNumberFormat="1" applyBorder="1" applyAlignment="1">
      <alignment wrapText="1"/>
    </xf>
    <xf numFmtId="0" fontId="5" fillId="0" borderId="24" xfId="0" applyFont="1" applyBorder="1" applyAlignment="1">
      <alignment horizontal="center" wrapText="1"/>
    </xf>
    <xf numFmtId="166" fontId="0" fillId="0" borderId="25" xfId="15" applyNumberFormat="1" applyBorder="1" applyAlignment="1">
      <alignment wrapText="1"/>
    </xf>
    <xf numFmtId="43" fontId="4" fillId="0" borderId="24" xfId="15" applyFont="1" applyBorder="1" applyAlignment="1">
      <alignment wrapText="1"/>
    </xf>
    <xf numFmtId="0" fontId="0" fillId="2" borderId="26" xfId="0" applyFill="1" applyBorder="1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166" fontId="4" fillId="0" borderId="16" xfId="15" applyNumberFormat="1" applyFont="1" applyBorder="1" applyAlignment="1">
      <alignment wrapText="1"/>
    </xf>
    <xf numFmtId="166" fontId="0" fillId="0" borderId="15" xfId="15" applyNumberFormat="1" applyBorder="1" applyAlignment="1">
      <alignment wrapText="1"/>
    </xf>
    <xf numFmtId="166" fontId="0" fillId="0" borderId="27" xfId="15" applyNumberFormat="1" applyBorder="1" applyAlignment="1">
      <alignment wrapText="1"/>
    </xf>
    <xf numFmtId="166" fontId="0" fillId="0" borderId="28" xfId="15" applyNumberFormat="1" applyBorder="1" applyAlignment="1">
      <alignment wrapText="1"/>
    </xf>
    <xf numFmtId="166" fontId="0" fillId="0" borderId="29" xfId="15" applyNumberFormat="1" applyBorder="1" applyAlignment="1">
      <alignment wrapText="1"/>
    </xf>
    <xf numFmtId="166" fontId="0" fillId="0" borderId="30" xfId="15" applyNumberFormat="1" applyBorder="1" applyAlignment="1">
      <alignment wrapText="1"/>
    </xf>
    <xf numFmtId="166" fontId="0" fillId="0" borderId="31" xfId="15" applyNumberFormat="1" applyBorder="1" applyAlignment="1">
      <alignment wrapText="1"/>
    </xf>
    <xf numFmtId="166" fontId="0" fillId="0" borderId="32" xfId="15" applyNumberFormat="1" applyBorder="1" applyAlignment="1">
      <alignment wrapText="1"/>
    </xf>
    <xf numFmtId="166" fontId="0" fillId="0" borderId="33" xfId="15" applyNumberFormat="1" applyBorder="1" applyAlignment="1">
      <alignment wrapText="1"/>
    </xf>
    <xf numFmtId="166" fontId="0" fillId="0" borderId="34" xfId="15" applyNumberFormat="1" applyBorder="1" applyAlignment="1">
      <alignment wrapText="1"/>
    </xf>
    <xf numFmtId="166" fontId="0" fillId="0" borderId="35" xfId="15" applyNumberFormat="1" applyBorder="1" applyAlignment="1">
      <alignment wrapText="1"/>
    </xf>
    <xf numFmtId="166" fontId="0" fillId="0" borderId="20" xfId="15" applyNumberFormat="1" applyBorder="1" applyAlignment="1">
      <alignment wrapText="1"/>
    </xf>
    <xf numFmtId="166" fontId="0" fillId="0" borderId="24" xfId="15" applyNumberFormat="1" applyBorder="1" applyAlignment="1">
      <alignment wrapText="1"/>
    </xf>
    <xf numFmtId="166" fontId="0" fillId="0" borderId="18" xfId="15" applyNumberFormat="1" applyBorder="1" applyAlignment="1">
      <alignment wrapText="1"/>
    </xf>
    <xf numFmtId="166" fontId="0" fillId="0" borderId="16" xfId="15" applyNumberFormat="1" applyBorder="1" applyAlignment="1">
      <alignment wrapText="1"/>
    </xf>
    <xf numFmtId="166" fontId="0" fillId="0" borderId="19" xfId="15" applyNumberFormat="1" applyBorder="1" applyAlignment="1">
      <alignment wrapText="1"/>
    </xf>
    <xf numFmtId="166" fontId="0" fillId="0" borderId="14" xfId="15" applyNumberFormat="1" applyBorder="1" applyAlignment="1">
      <alignment wrapText="1"/>
    </xf>
    <xf numFmtId="166" fontId="0" fillId="0" borderId="36" xfId="15" applyNumberFormat="1" applyBorder="1" applyAlignment="1">
      <alignment wrapText="1"/>
    </xf>
    <xf numFmtId="166" fontId="0" fillId="0" borderId="37" xfId="15" applyNumberFormat="1" applyBorder="1" applyAlignment="1">
      <alignment wrapText="1"/>
    </xf>
    <xf numFmtId="166" fontId="0" fillId="0" borderId="38" xfId="15" applyNumberFormat="1" applyBorder="1" applyAlignment="1">
      <alignment wrapText="1"/>
    </xf>
    <xf numFmtId="4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43" fontId="0" fillId="0" borderId="0" xfId="15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3" fontId="0" fillId="0" borderId="1" xfId="15" applyBorder="1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  <xf numFmtId="43" fontId="0" fillId="0" borderId="8" xfId="15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43" fontId="0" fillId="0" borderId="43" xfId="15" applyBorder="1" applyAlignment="1">
      <alignment horizontal="center" vertical="center"/>
    </xf>
    <xf numFmtId="43" fontId="0" fillId="0" borderId="43" xfId="0" applyNumberFormat="1" applyBorder="1" applyAlignment="1">
      <alignment horizontal="center" vertical="center"/>
    </xf>
    <xf numFmtId="43" fontId="0" fillId="0" borderId="44" xfId="15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43" fontId="0" fillId="0" borderId="30" xfId="15" applyBorder="1" applyAlignment="1">
      <alignment horizontal="center" vertical="center"/>
    </xf>
    <xf numFmtId="43" fontId="0" fillId="0" borderId="46" xfId="15" applyBorder="1" applyAlignment="1">
      <alignment horizontal="center" vertical="center"/>
    </xf>
    <xf numFmtId="167" fontId="2" fillId="0" borderId="36" xfId="0" applyNumberFormat="1" applyFont="1" applyBorder="1" applyAlignment="1">
      <alignment/>
    </xf>
    <xf numFmtId="1" fontId="2" fillId="0" borderId="47" xfId="0" applyNumberFormat="1" applyFont="1" applyBorder="1" applyAlignment="1">
      <alignment/>
    </xf>
    <xf numFmtId="166" fontId="2" fillId="0" borderId="47" xfId="15" applyNumberFormat="1" applyFont="1" applyBorder="1" applyAlignment="1">
      <alignment/>
    </xf>
    <xf numFmtId="166" fontId="2" fillId="0" borderId="18" xfId="15" applyNumberFormat="1" applyFont="1" applyBorder="1" applyAlignment="1">
      <alignment/>
    </xf>
    <xf numFmtId="167" fontId="2" fillId="0" borderId="37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66" fontId="2" fillId="0" borderId="1" xfId="15" applyNumberFormat="1" applyFont="1" applyBorder="1" applyAlignment="1">
      <alignment/>
    </xf>
    <xf numFmtId="166" fontId="2" fillId="0" borderId="31" xfId="15" applyNumberFormat="1" applyFont="1" applyBorder="1" applyAlignment="1">
      <alignment/>
    </xf>
    <xf numFmtId="167" fontId="3" fillId="0" borderId="37" xfId="0" applyNumberFormat="1" applyFont="1" applyBorder="1" applyAlignment="1">
      <alignment/>
    </xf>
    <xf numFmtId="43" fontId="3" fillId="0" borderId="1" xfId="15" applyFont="1" applyBorder="1" applyAlignment="1">
      <alignment/>
    </xf>
    <xf numFmtId="166" fontId="3" fillId="0" borderId="1" xfId="15" applyNumberFormat="1" applyFont="1" applyBorder="1" applyAlignment="1">
      <alignment/>
    </xf>
    <xf numFmtId="166" fontId="3" fillId="0" borderId="31" xfId="15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2" fillId="0" borderId="37" xfId="0" applyFont="1" applyBorder="1" applyAlignment="1">
      <alignment/>
    </xf>
    <xf numFmtId="0" fontId="2" fillId="0" borderId="1" xfId="0" applyFont="1" applyBorder="1" applyAlignment="1">
      <alignment/>
    </xf>
    <xf numFmtId="167" fontId="8" fillId="0" borderId="37" xfId="0" applyNumberFormat="1" applyFont="1" applyBorder="1" applyAlignment="1">
      <alignment/>
    </xf>
    <xf numFmtId="166" fontId="2" fillId="0" borderId="0" xfId="0" applyNumberFormat="1" applyFont="1" applyAlignment="1">
      <alignment vertical="center" wrapText="1"/>
    </xf>
    <xf numFmtId="166" fontId="2" fillId="0" borderId="1" xfId="15" applyNumberFormat="1" applyFont="1" applyBorder="1" applyAlignment="1">
      <alignment vertical="center" wrapText="1"/>
    </xf>
    <xf numFmtId="14" fontId="2" fillId="0" borderId="37" xfId="0" applyNumberFormat="1" applyFont="1" applyBorder="1" applyAlignment="1">
      <alignment/>
    </xf>
    <xf numFmtId="43" fontId="3" fillId="0" borderId="1" xfId="15" applyFont="1" applyFill="1" applyBorder="1" applyAlignment="1">
      <alignment/>
    </xf>
    <xf numFmtId="167" fontId="3" fillId="0" borderId="34" xfId="0" applyNumberFormat="1" applyFont="1" applyBorder="1" applyAlignment="1">
      <alignment/>
    </xf>
    <xf numFmtId="1" fontId="3" fillId="0" borderId="48" xfId="0" applyNumberFormat="1" applyFont="1" applyBorder="1" applyAlignment="1">
      <alignment/>
    </xf>
    <xf numFmtId="166" fontId="3" fillId="0" borderId="48" xfId="15" applyNumberFormat="1" applyFont="1" applyBorder="1" applyAlignment="1">
      <alignment/>
    </xf>
    <xf numFmtId="166" fontId="3" fillId="0" borderId="35" xfId="15" applyNumberFormat="1" applyFont="1" applyBorder="1" applyAlignment="1">
      <alignment/>
    </xf>
    <xf numFmtId="0" fontId="4" fillId="0" borderId="49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52" xfId="0" applyFont="1" applyBorder="1" applyAlignment="1">
      <alignment horizontal="center" wrapText="1"/>
    </xf>
    <xf numFmtId="0" fontId="4" fillId="0" borderId="5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53" xfId="0" applyFont="1" applyBorder="1" applyAlignment="1">
      <alignment horizontal="center" wrapText="1"/>
    </xf>
    <xf numFmtId="0" fontId="0" fillId="0" borderId="5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43" fontId="2" fillId="0" borderId="3" xfId="15" applyFont="1" applyBorder="1" applyAlignment="1">
      <alignment horizontal="right" vertical="center" wrapText="1"/>
    </xf>
    <xf numFmtId="43" fontId="2" fillId="0" borderId="3" xfId="15" applyFont="1" applyBorder="1" applyAlignment="1">
      <alignment horizontal="center" vertical="center" wrapText="1"/>
    </xf>
    <xf numFmtId="43" fontId="2" fillId="0" borderId="10" xfId="15" applyFont="1" applyBorder="1" applyAlignment="1">
      <alignment horizontal="center" vertical="center" wrapText="1"/>
    </xf>
    <xf numFmtId="16" fontId="3" fillId="0" borderId="0" xfId="0" applyNumberFormat="1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G3" sqref="G3:I4"/>
    </sheetView>
  </sheetViews>
  <sheetFormatPr defaultColWidth="9.00390625" defaultRowHeight="12.75"/>
  <cols>
    <col min="1" max="1" width="7.00390625" style="33" customWidth="1"/>
    <col min="2" max="2" width="12.625" style="33" customWidth="1"/>
    <col min="3" max="3" width="13.625" style="33" customWidth="1"/>
    <col min="4" max="4" width="10.375" style="33" customWidth="1"/>
    <col min="5" max="5" width="12.25390625" style="33" customWidth="1"/>
    <col min="6" max="6" width="12.875" style="33" customWidth="1"/>
    <col min="7" max="7" width="12.00390625" style="33" customWidth="1"/>
    <col min="8" max="8" width="10.25390625" style="33" customWidth="1"/>
    <col min="9" max="9" width="11.75390625" style="33" customWidth="1"/>
    <col min="10" max="10" width="14.875" style="33" customWidth="1"/>
    <col min="11" max="11" width="11.875" style="33" customWidth="1"/>
    <col min="12" max="16384" width="9.125" style="33" customWidth="1"/>
  </cols>
  <sheetData>
    <row r="1" spans="9:10" ht="12.75">
      <c r="I1" s="127"/>
      <c r="J1" s="127"/>
    </row>
    <row r="2" spans="1:10" ht="49.5" customHeight="1" thickBot="1">
      <c r="A2" s="128" t="s">
        <v>46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1" ht="31.5" customHeight="1" thickBot="1" thickTop="1">
      <c r="A3" s="120" t="s">
        <v>47</v>
      </c>
      <c r="B3" s="125" t="s">
        <v>77</v>
      </c>
      <c r="C3" s="125"/>
      <c r="D3" s="125"/>
      <c r="E3" s="125"/>
      <c r="F3" s="125"/>
      <c r="G3" s="131" t="s">
        <v>76</v>
      </c>
      <c r="H3" s="132"/>
      <c r="I3" s="133"/>
      <c r="J3" s="120" t="s">
        <v>48</v>
      </c>
      <c r="K3" s="122" t="s">
        <v>49</v>
      </c>
    </row>
    <row r="4" spans="1:11" ht="33.75" customHeight="1" thickBot="1" thickTop="1">
      <c r="A4" s="129"/>
      <c r="B4" s="125" t="s">
        <v>50</v>
      </c>
      <c r="C4" s="125"/>
      <c r="D4" s="126" t="s">
        <v>51</v>
      </c>
      <c r="E4" s="125"/>
      <c r="F4" s="126" t="s">
        <v>52</v>
      </c>
      <c r="G4" s="134"/>
      <c r="H4" s="135"/>
      <c r="I4" s="136"/>
      <c r="J4" s="129"/>
      <c r="K4" s="123"/>
    </row>
    <row r="5" spans="1:11" ht="39" customHeight="1" thickBot="1" thickTop="1">
      <c r="A5" s="130"/>
      <c r="B5" s="35" t="s">
        <v>53</v>
      </c>
      <c r="C5" s="36" t="s">
        <v>54</v>
      </c>
      <c r="D5" s="37" t="s">
        <v>53</v>
      </c>
      <c r="E5" s="36" t="s">
        <v>54</v>
      </c>
      <c r="F5" s="126"/>
      <c r="G5" s="38" t="s">
        <v>50</v>
      </c>
      <c r="H5" s="39" t="s">
        <v>51</v>
      </c>
      <c r="I5" s="34" t="s">
        <v>52</v>
      </c>
      <c r="J5" s="137"/>
      <c r="K5" s="124"/>
    </row>
    <row r="6" spans="1:11" ht="16.5" customHeight="1" thickTop="1">
      <c r="A6" s="40" t="s">
        <v>55</v>
      </c>
      <c r="B6" s="74">
        <v>0</v>
      </c>
      <c r="C6" s="70">
        <v>0</v>
      </c>
      <c r="D6" s="72">
        <v>0</v>
      </c>
      <c r="E6" s="70">
        <v>0</v>
      </c>
      <c r="F6" s="68">
        <v>0</v>
      </c>
      <c r="G6" s="42"/>
      <c r="H6" s="41"/>
      <c r="I6" s="43">
        <f aca="true" t="shared" si="0" ref="I6:I16">SUM(G6:H6)</f>
        <v>0</v>
      </c>
      <c r="J6" s="60">
        <f aca="true" t="shared" si="1" ref="J6:J16">SUM(F6,I6)</f>
        <v>0</v>
      </c>
      <c r="K6" s="44">
        <v>4650317.23</v>
      </c>
    </row>
    <row r="7" spans="1:11" ht="17.25" customHeight="1">
      <c r="A7" s="45" t="s">
        <v>56</v>
      </c>
      <c r="B7" s="75">
        <v>0</v>
      </c>
      <c r="C7" s="63">
        <v>0</v>
      </c>
      <c r="D7" s="62">
        <v>0</v>
      </c>
      <c r="E7" s="63">
        <v>0</v>
      </c>
      <c r="F7" s="60">
        <v>0</v>
      </c>
      <c r="G7" s="62"/>
      <c r="H7" s="63">
        <v>0</v>
      </c>
      <c r="I7" s="60">
        <v>0</v>
      </c>
      <c r="J7" s="60">
        <f t="shared" si="1"/>
        <v>0</v>
      </c>
      <c r="K7" s="46">
        <v>4650317.23</v>
      </c>
    </row>
    <row r="8" spans="1:11" ht="16.5" customHeight="1">
      <c r="A8" s="47">
        <v>2006</v>
      </c>
      <c r="B8" s="75">
        <v>1478244</v>
      </c>
      <c r="C8" s="63">
        <v>365777.47</v>
      </c>
      <c r="D8" s="62">
        <v>80700.04</v>
      </c>
      <c r="E8" s="63">
        <v>67492.19</v>
      </c>
      <c r="F8" s="60">
        <f aca="true" t="shared" si="2" ref="F8:F16">SUM(B8:E8)</f>
        <v>1992213.7</v>
      </c>
      <c r="G8" s="62">
        <v>0</v>
      </c>
      <c r="H8" s="63">
        <v>41360</v>
      </c>
      <c r="I8" s="60">
        <f t="shared" si="0"/>
        <v>41360</v>
      </c>
      <c r="J8" s="60">
        <f t="shared" si="1"/>
        <v>2033573.7</v>
      </c>
      <c r="K8" s="48">
        <f>K7-(B8+C8+G8)+1876309</f>
        <v>4682604.760000001</v>
      </c>
    </row>
    <row r="9" spans="1:11" ht="17.25" customHeight="1">
      <c r="A9" s="47">
        <v>2007</v>
      </c>
      <c r="B9" s="75">
        <v>642268</v>
      </c>
      <c r="C9" s="63">
        <v>365777.47</v>
      </c>
      <c r="D9" s="62">
        <v>43688.39</v>
      </c>
      <c r="E9" s="63">
        <v>53183.32</v>
      </c>
      <c r="F9" s="60">
        <f t="shared" si="2"/>
        <v>1104917.18</v>
      </c>
      <c r="G9" s="62"/>
      <c r="H9" s="63">
        <v>75052</v>
      </c>
      <c r="I9" s="60">
        <f t="shared" si="0"/>
        <v>75052</v>
      </c>
      <c r="J9" s="60">
        <f t="shared" si="1"/>
        <v>1179969.18</v>
      </c>
      <c r="K9" s="48">
        <f>K8-(B9+C9)</f>
        <v>3674559.290000001</v>
      </c>
    </row>
    <row r="10" spans="1:11" ht="17.25" customHeight="1">
      <c r="A10" s="47">
        <v>2008</v>
      </c>
      <c r="B10" s="75">
        <v>469593</v>
      </c>
      <c r="C10" s="63">
        <v>365777.47</v>
      </c>
      <c r="D10" s="62">
        <v>21052.01</v>
      </c>
      <c r="E10" s="63">
        <v>38963.04</v>
      </c>
      <c r="F10" s="60">
        <f t="shared" si="2"/>
        <v>895385.52</v>
      </c>
      <c r="G10" s="62">
        <v>0</v>
      </c>
      <c r="H10" s="63">
        <v>75258</v>
      </c>
      <c r="I10" s="60">
        <f t="shared" si="0"/>
        <v>75258</v>
      </c>
      <c r="J10" s="60">
        <f t="shared" si="1"/>
        <v>970643.52</v>
      </c>
      <c r="K10" s="48">
        <f>K9-(B10+C10)-G10</f>
        <v>2839188.820000001</v>
      </c>
    </row>
    <row r="11" spans="1:11" ht="18" customHeight="1">
      <c r="A11" s="47">
        <v>2009</v>
      </c>
      <c r="B11" s="75">
        <v>165424</v>
      </c>
      <c r="C11" s="63">
        <v>365777.47</v>
      </c>
      <c r="D11" s="62">
        <v>6809.99</v>
      </c>
      <c r="E11" s="63">
        <v>24565.61</v>
      </c>
      <c r="F11" s="60">
        <f t="shared" si="2"/>
        <v>562577.07</v>
      </c>
      <c r="G11" s="62">
        <v>469077</v>
      </c>
      <c r="H11" s="63">
        <v>70323</v>
      </c>
      <c r="I11" s="60">
        <f t="shared" si="0"/>
        <v>539400</v>
      </c>
      <c r="J11" s="60">
        <f t="shared" si="1"/>
        <v>1101977.0699999998</v>
      </c>
      <c r="K11" s="48">
        <f>K10-(B11+C11)-G11</f>
        <v>1838910.3500000015</v>
      </c>
    </row>
    <row r="12" spans="1:11" ht="17.25" customHeight="1">
      <c r="A12" s="47">
        <v>2010</v>
      </c>
      <c r="B12" s="75">
        <v>52924</v>
      </c>
      <c r="C12" s="63">
        <v>204652.47</v>
      </c>
      <c r="D12" s="62">
        <v>1318.03</v>
      </c>
      <c r="E12" s="63">
        <v>11046.38</v>
      </c>
      <c r="F12" s="60">
        <f t="shared" si="2"/>
        <v>269940.88</v>
      </c>
      <c r="G12" s="62">
        <v>625436</v>
      </c>
      <c r="H12" s="63">
        <v>46848</v>
      </c>
      <c r="I12" s="60">
        <f t="shared" si="0"/>
        <v>672284</v>
      </c>
      <c r="J12" s="60">
        <f t="shared" si="1"/>
        <v>942224.88</v>
      </c>
      <c r="K12" s="48">
        <f>K11-(B12+C12)-G12</f>
        <v>955897.8800000015</v>
      </c>
    </row>
    <row r="13" spans="1:11" ht="16.5" customHeight="1">
      <c r="A13" s="47">
        <v>2011</v>
      </c>
      <c r="B13" s="75">
        <v>0</v>
      </c>
      <c r="C13" s="63">
        <v>43525.47</v>
      </c>
      <c r="D13" s="62">
        <v>0</v>
      </c>
      <c r="E13" s="63">
        <v>6964.08</v>
      </c>
      <c r="F13" s="60">
        <f t="shared" si="2"/>
        <v>50489.55</v>
      </c>
      <c r="G13" s="62">
        <v>625436</v>
      </c>
      <c r="H13" s="63">
        <v>21830</v>
      </c>
      <c r="I13" s="60">
        <f t="shared" si="0"/>
        <v>647266</v>
      </c>
      <c r="J13" s="60">
        <f t="shared" si="1"/>
        <v>697755.55</v>
      </c>
      <c r="K13" s="48">
        <f>K12-(B13+C13)-G13</f>
        <v>286936.41000000155</v>
      </c>
    </row>
    <row r="14" spans="1:11" ht="15.75" customHeight="1">
      <c r="A14" s="47">
        <v>2012</v>
      </c>
      <c r="B14" s="75">
        <v>0</v>
      </c>
      <c r="C14" s="63">
        <v>43525.47</v>
      </c>
      <c r="D14" s="62">
        <v>0</v>
      </c>
      <c r="E14" s="63">
        <v>5237.37</v>
      </c>
      <c r="F14" s="60">
        <f t="shared" si="2"/>
        <v>48762.840000000004</v>
      </c>
      <c r="G14" s="62">
        <v>156360</v>
      </c>
      <c r="H14" s="63">
        <v>1559</v>
      </c>
      <c r="I14" s="60">
        <f t="shared" si="0"/>
        <v>157919</v>
      </c>
      <c r="J14" s="60">
        <f t="shared" si="1"/>
        <v>206681.84</v>
      </c>
      <c r="K14" s="48">
        <f>K13-(B14+C14)-G14</f>
        <v>87050.94000000154</v>
      </c>
    </row>
    <row r="15" spans="1:11" ht="18" customHeight="1">
      <c r="A15" s="47">
        <v>2013</v>
      </c>
      <c r="B15" s="75">
        <v>0</v>
      </c>
      <c r="C15" s="63">
        <v>43525.47</v>
      </c>
      <c r="D15" s="62">
        <v>0</v>
      </c>
      <c r="E15" s="63">
        <v>3482.04</v>
      </c>
      <c r="F15" s="60">
        <f t="shared" si="2"/>
        <v>47007.51</v>
      </c>
      <c r="G15" s="62"/>
      <c r="H15" s="63"/>
      <c r="I15" s="60">
        <f t="shared" si="0"/>
        <v>0</v>
      </c>
      <c r="J15" s="60">
        <f t="shared" si="1"/>
        <v>47007.51</v>
      </c>
      <c r="K15" s="48">
        <f>K14-(B15+C15)</f>
        <v>43525.470000001544</v>
      </c>
    </row>
    <row r="16" spans="1:11" ht="19.5" customHeight="1" thickBot="1">
      <c r="A16" s="49">
        <v>2014</v>
      </c>
      <c r="B16" s="76">
        <v>0</v>
      </c>
      <c r="C16" s="63">
        <v>43525.47</v>
      </c>
      <c r="D16" s="64"/>
      <c r="E16" s="65">
        <v>1741.02</v>
      </c>
      <c r="F16" s="61">
        <f t="shared" si="2"/>
        <v>45266.49</v>
      </c>
      <c r="G16" s="64"/>
      <c r="H16" s="65"/>
      <c r="I16" s="61">
        <f t="shared" si="0"/>
        <v>0</v>
      </c>
      <c r="J16" s="61">
        <f t="shared" si="1"/>
        <v>45266.49</v>
      </c>
      <c r="K16" s="50">
        <f>K15-(B16+C16)</f>
        <v>1.5425030142068863E-09</v>
      </c>
    </row>
    <row r="17" spans="1:11" ht="19.5" customHeight="1" thickBot="1" thickTop="1">
      <c r="A17" s="51" t="s">
        <v>57</v>
      </c>
      <c r="B17" s="73">
        <f>SUM(B8:B16,B6)</f>
        <v>2808453</v>
      </c>
      <c r="C17" s="71">
        <f>SUM(C8:C16,C6)</f>
        <v>1841864.2299999997</v>
      </c>
      <c r="D17" s="73">
        <f>SUM(D8:D16,D6)</f>
        <v>153568.46</v>
      </c>
      <c r="E17" s="71">
        <f>SUM(E8:E16,E6)</f>
        <v>212675.05000000002</v>
      </c>
      <c r="F17" s="69">
        <f>SUM(F8:F16,F6)</f>
        <v>5016560.739999999</v>
      </c>
      <c r="G17" s="66"/>
      <c r="H17" s="67"/>
      <c r="I17" s="52"/>
      <c r="J17" s="52"/>
      <c r="K17" s="52"/>
    </row>
    <row r="18" spans="1:11" ht="24" customHeight="1" thickBot="1" thickTop="1">
      <c r="A18" s="51" t="s">
        <v>58</v>
      </c>
      <c r="B18" s="73">
        <f>SUM(B8:B16,B7)</f>
        <v>2808453</v>
      </c>
      <c r="C18" s="71">
        <f>SUM(C8:C16,C7)</f>
        <v>1841864.2299999997</v>
      </c>
      <c r="D18" s="73">
        <f>SUM(D8:D16,D7)</f>
        <v>153568.46</v>
      </c>
      <c r="E18" s="71">
        <f>SUM(E8:E16,E7)</f>
        <v>212675.05000000002</v>
      </c>
      <c r="F18" s="69">
        <f>SUM(F8:F16,F7)</f>
        <v>5016560.739999999</v>
      </c>
      <c r="G18" s="57">
        <f>SUM(G6:G16)</f>
        <v>1876309</v>
      </c>
      <c r="H18" s="58">
        <f>SUM(H6:H16)</f>
        <v>332230</v>
      </c>
      <c r="I18" s="59">
        <f>SUM(I7:I16)</f>
        <v>2208539</v>
      </c>
      <c r="J18" s="53">
        <f>SUM(J6:J16)</f>
        <v>7225099.739999999</v>
      </c>
      <c r="K18" s="54"/>
    </row>
    <row r="19" ht="13.5" thickTop="1">
      <c r="A19" s="55"/>
    </row>
    <row r="20" spans="1:4" ht="25.5" customHeight="1">
      <c r="A20" s="56" t="s">
        <v>59</v>
      </c>
      <c r="B20" s="121" t="s">
        <v>60</v>
      </c>
      <c r="C20" s="121"/>
      <c r="D20" s="121"/>
    </row>
    <row r="21" spans="1:4" ht="22.5" customHeight="1">
      <c r="A21" s="56" t="s">
        <v>61</v>
      </c>
      <c r="B21" s="121" t="s">
        <v>62</v>
      </c>
      <c r="C21" s="121"/>
      <c r="D21" s="121"/>
    </row>
    <row r="22" ht="12.75">
      <c r="A22" s="55"/>
    </row>
    <row r="23" ht="12.75">
      <c r="A23" s="55"/>
    </row>
    <row r="24" ht="12.75">
      <c r="A24" s="55"/>
    </row>
    <row r="25" ht="12.75">
      <c r="A25" s="55"/>
    </row>
    <row r="26" ht="12.75">
      <c r="A26" s="55"/>
    </row>
    <row r="27" ht="12.75">
      <c r="A27" s="55"/>
    </row>
    <row r="28" ht="12.75">
      <c r="A28" s="55"/>
    </row>
    <row r="29" ht="12.75">
      <c r="A29" s="55"/>
    </row>
    <row r="30" ht="12.75">
      <c r="A30" s="55"/>
    </row>
    <row r="31" ht="12.75">
      <c r="A31" s="55"/>
    </row>
    <row r="32" ht="12.75">
      <c r="A32" s="55"/>
    </row>
    <row r="33" ht="12.75">
      <c r="A33" s="55"/>
    </row>
    <row r="34" ht="12.75">
      <c r="A34" s="55"/>
    </row>
    <row r="35" ht="12.75">
      <c r="A35" s="55"/>
    </row>
    <row r="36" ht="12.75">
      <c r="A36" s="55"/>
    </row>
    <row r="37" ht="12.75">
      <c r="A37" s="55"/>
    </row>
  </sheetData>
  <mergeCells count="12">
    <mergeCell ref="I1:J1"/>
    <mergeCell ref="A2:J2"/>
    <mergeCell ref="A3:A5"/>
    <mergeCell ref="B3:F3"/>
    <mergeCell ref="G3:I4"/>
    <mergeCell ref="J3:J5"/>
    <mergeCell ref="B20:D20"/>
    <mergeCell ref="B21:D21"/>
    <mergeCell ref="K3:K5"/>
    <mergeCell ref="B4:C4"/>
    <mergeCell ref="D4:E4"/>
    <mergeCell ref="F4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C1">
      <selection activeCell="D22" sqref="D22"/>
    </sheetView>
  </sheetViews>
  <sheetFormatPr defaultColWidth="9.00390625" defaultRowHeight="12.75"/>
  <cols>
    <col min="1" max="1" width="6.00390625" style="1" customWidth="1"/>
    <col min="2" max="2" width="29.625" style="1" customWidth="1"/>
    <col min="3" max="3" width="20.00390625" style="1" customWidth="1"/>
    <col min="4" max="4" width="25.875" style="1" customWidth="1"/>
    <col min="5" max="5" width="25.625" style="1" customWidth="1"/>
    <col min="6" max="6" width="22.25390625" style="1" customWidth="1"/>
    <col min="7" max="7" width="19.25390625" style="1" customWidth="1"/>
    <col min="8" max="8" width="26.625" style="1" customWidth="1"/>
    <col min="9" max="9" width="21.25390625" style="1" customWidth="1"/>
    <col min="10" max="16384" width="9.125" style="1" customWidth="1"/>
  </cols>
  <sheetData>
    <row r="1" spans="6:9" ht="15.75" customHeight="1">
      <c r="F1" s="167" t="s">
        <v>83</v>
      </c>
      <c r="G1" s="149"/>
      <c r="H1" s="149"/>
      <c r="I1" s="149"/>
    </row>
    <row r="2" spans="6:9" ht="15.75" customHeight="1">
      <c r="F2" s="149"/>
      <c r="G2" s="149"/>
      <c r="H2" s="149"/>
      <c r="I2" s="149"/>
    </row>
    <row r="3" spans="6:9" ht="24.75" customHeight="1">
      <c r="F3" s="149"/>
      <c r="G3" s="149"/>
      <c r="H3" s="149"/>
      <c r="I3" s="149"/>
    </row>
    <row r="5" spans="1:9" ht="18">
      <c r="A5" s="150" t="s">
        <v>0</v>
      </c>
      <c r="B5" s="150"/>
      <c r="C5" s="150"/>
      <c r="D5" s="150"/>
      <c r="E5" s="150"/>
      <c r="F5" s="150"/>
      <c r="G5" s="150"/>
      <c r="H5" s="150"/>
      <c r="I5" s="150"/>
    </row>
    <row r="6" spans="3:11" ht="16.5" thickBot="1">
      <c r="C6" s="149"/>
      <c r="D6" s="149"/>
      <c r="E6" s="149"/>
      <c r="F6" s="149"/>
      <c r="G6" s="149"/>
      <c r="H6" s="149"/>
      <c r="I6" s="149"/>
      <c r="J6" s="149"/>
      <c r="K6" s="149"/>
    </row>
    <row r="7" spans="1:9" ht="56.25" customHeight="1">
      <c r="A7" s="153" t="s">
        <v>2</v>
      </c>
      <c r="B7" s="151" t="s">
        <v>3</v>
      </c>
      <c r="C7" s="151" t="s">
        <v>4</v>
      </c>
      <c r="D7" s="151" t="s">
        <v>5</v>
      </c>
      <c r="E7" s="151" t="s">
        <v>6</v>
      </c>
      <c r="F7" s="151" t="s">
        <v>63</v>
      </c>
      <c r="G7" s="151" t="s">
        <v>7</v>
      </c>
      <c r="H7" s="151"/>
      <c r="I7" s="155" t="s">
        <v>64</v>
      </c>
    </row>
    <row r="8" spans="1:9" ht="66.75" customHeight="1" thickBot="1">
      <c r="A8" s="154"/>
      <c r="B8" s="152"/>
      <c r="C8" s="152"/>
      <c r="D8" s="152"/>
      <c r="E8" s="152"/>
      <c r="F8" s="152"/>
      <c r="G8" s="3" t="s">
        <v>8</v>
      </c>
      <c r="H8" s="3" t="s">
        <v>9</v>
      </c>
      <c r="I8" s="156"/>
    </row>
    <row r="9" spans="1:9" ht="42" customHeight="1" thickBot="1">
      <c r="A9" s="157" t="s">
        <v>33</v>
      </c>
      <c r="B9" s="158"/>
      <c r="C9" s="158"/>
      <c r="D9" s="158"/>
      <c r="E9" s="158"/>
      <c r="F9" s="158"/>
      <c r="G9" s="158"/>
      <c r="H9" s="158"/>
      <c r="I9" s="159"/>
    </row>
    <row r="10" spans="1:9" ht="51" customHeight="1">
      <c r="A10" s="12" t="s">
        <v>10</v>
      </c>
      <c r="B10" s="9" t="s">
        <v>13</v>
      </c>
      <c r="C10" s="13">
        <v>0</v>
      </c>
      <c r="D10" s="13">
        <v>0</v>
      </c>
      <c r="E10" s="13">
        <v>0</v>
      </c>
      <c r="F10" s="13">
        <v>0</v>
      </c>
      <c r="G10" s="13"/>
      <c r="H10" s="13"/>
      <c r="I10" s="14"/>
    </row>
    <row r="11" spans="1:9" ht="51" customHeight="1">
      <c r="A11" s="11" t="s">
        <v>11</v>
      </c>
      <c r="B11" s="2" t="s">
        <v>12</v>
      </c>
      <c r="C11" s="15">
        <v>0</v>
      </c>
      <c r="D11" s="15">
        <v>0</v>
      </c>
      <c r="E11" s="15">
        <v>0</v>
      </c>
      <c r="F11" s="15">
        <v>0</v>
      </c>
      <c r="G11" s="15"/>
      <c r="H11" s="15"/>
      <c r="I11" s="16"/>
    </row>
    <row r="12" spans="1:9" ht="51" customHeight="1">
      <c r="A12" s="11" t="s">
        <v>14</v>
      </c>
      <c r="B12" s="2" t="s">
        <v>16</v>
      </c>
      <c r="C12" s="15"/>
      <c r="D12" s="15"/>
      <c r="E12" s="15"/>
      <c r="F12" s="15"/>
      <c r="G12" s="15"/>
      <c r="H12" s="15"/>
      <c r="I12" s="16"/>
    </row>
    <row r="13" spans="1:9" ht="51" customHeight="1">
      <c r="A13" s="11" t="s">
        <v>15</v>
      </c>
      <c r="B13" s="2" t="s">
        <v>17</v>
      </c>
      <c r="C13" s="15">
        <v>0</v>
      </c>
      <c r="D13" s="15">
        <v>0</v>
      </c>
      <c r="E13" s="15">
        <v>0</v>
      </c>
      <c r="F13" s="15">
        <v>0</v>
      </c>
      <c r="G13" s="15"/>
      <c r="H13" s="15"/>
      <c r="I13" s="16"/>
    </row>
    <row r="14" spans="1:9" ht="15.75" customHeight="1">
      <c r="A14" s="154" t="s">
        <v>20</v>
      </c>
      <c r="B14" s="4" t="s">
        <v>18</v>
      </c>
      <c r="C14" s="17"/>
      <c r="D14" s="17"/>
      <c r="E14" s="18"/>
      <c r="F14" s="18"/>
      <c r="G14" s="18"/>
      <c r="H14" s="18"/>
      <c r="I14" s="19"/>
    </row>
    <row r="15" spans="1:9" ht="27" customHeight="1">
      <c r="A15" s="162"/>
      <c r="B15" s="5" t="s">
        <v>24</v>
      </c>
      <c r="C15" s="20"/>
      <c r="D15" s="20"/>
      <c r="E15" s="20"/>
      <c r="F15" s="21"/>
      <c r="G15" s="21"/>
      <c r="H15" s="21"/>
      <c r="I15" s="22"/>
    </row>
    <row r="16" spans="1:9" ht="24" customHeight="1">
      <c r="A16" s="162"/>
      <c r="B16" s="6" t="s">
        <v>25</v>
      </c>
      <c r="C16" s="164"/>
      <c r="D16" s="164"/>
      <c r="E16" s="164"/>
      <c r="F16" s="165"/>
      <c r="G16" s="165"/>
      <c r="H16" s="165"/>
      <c r="I16" s="166"/>
    </row>
    <row r="17" spans="1:9" ht="15.75" customHeight="1">
      <c r="A17" s="162"/>
      <c r="B17" s="7" t="s">
        <v>21</v>
      </c>
      <c r="C17" s="164"/>
      <c r="D17" s="164"/>
      <c r="E17" s="164"/>
      <c r="F17" s="165"/>
      <c r="G17" s="165"/>
      <c r="H17" s="165"/>
      <c r="I17" s="166"/>
    </row>
    <row r="18" spans="1:9" ht="24" customHeight="1">
      <c r="A18" s="162"/>
      <c r="B18" s="8" t="s">
        <v>65</v>
      </c>
      <c r="C18" s="164"/>
      <c r="D18" s="164"/>
      <c r="E18" s="164"/>
      <c r="F18" s="165"/>
      <c r="G18" s="165"/>
      <c r="H18" s="165"/>
      <c r="I18" s="166"/>
    </row>
    <row r="19" spans="1:9" ht="15.75" customHeight="1">
      <c r="A19" s="162"/>
      <c r="B19" s="7" t="s">
        <v>22</v>
      </c>
      <c r="C19" s="164"/>
      <c r="D19" s="164"/>
      <c r="E19" s="164"/>
      <c r="F19" s="165"/>
      <c r="G19" s="165"/>
      <c r="H19" s="165"/>
      <c r="I19" s="166"/>
    </row>
    <row r="20" spans="1:9" ht="24" customHeight="1">
      <c r="A20" s="162"/>
      <c r="B20" s="8" t="s">
        <v>26</v>
      </c>
      <c r="C20" s="164">
        <v>15200</v>
      </c>
      <c r="D20" s="164">
        <v>7600</v>
      </c>
      <c r="E20" s="164"/>
      <c r="F20" s="165">
        <f>SUM(C20,-D20,E20)</f>
        <v>7600</v>
      </c>
      <c r="G20" s="165"/>
      <c r="H20" s="165"/>
      <c r="I20" s="166"/>
    </row>
    <row r="21" spans="1:9" ht="16.5" customHeight="1">
      <c r="A21" s="162"/>
      <c r="B21" s="7" t="s">
        <v>23</v>
      </c>
      <c r="C21" s="164"/>
      <c r="D21" s="164"/>
      <c r="E21" s="164"/>
      <c r="F21" s="165"/>
      <c r="G21" s="165"/>
      <c r="H21" s="165"/>
      <c r="I21" s="166"/>
    </row>
    <row r="22" spans="1:9" ht="15.75" customHeight="1" thickBot="1">
      <c r="A22" s="163"/>
      <c r="B22" s="7"/>
      <c r="C22" s="23"/>
      <c r="D22" s="23"/>
      <c r="E22" s="21"/>
      <c r="F22" s="21"/>
      <c r="G22" s="21"/>
      <c r="H22" s="21"/>
      <c r="I22" s="22"/>
    </row>
    <row r="23" spans="1:9" ht="27" customHeight="1" thickBot="1">
      <c r="A23" s="160" t="s">
        <v>19</v>
      </c>
      <c r="B23" s="161"/>
      <c r="C23" s="24">
        <f>SUM(C10:C21)</f>
        <v>15200</v>
      </c>
      <c r="D23" s="24">
        <f>SUM(D10:D21)</f>
        <v>7600</v>
      </c>
      <c r="E23" s="24">
        <f>SUM(E10:E21)</f>
        <v>0</v>
      </c>
      <c r="F23" s="24">
        <f>SUM(F10:F22)</f>
        <v>7600</v>
      </c>
      <c r="G23" s="24">
        <v>1</v>
      </c>
      <c r="H23" s="26">
        <f>'2012'!H23*((G23/100)+1)</f>
        <v>19055700.648128554</v>
      </c>
      <c r="I23" s="25">
        <f>SUM(F23/H23)*100</f>
        <v>0.03988307824696223</v>
      </c>
    </row>
    <row r="24" spans="1:2" ht="15.75">
      <c r="A24" s="10"/>
      <c r="B24" s="10"/>
    </row>
    <row r="25" spans="1:2" ht="15.75">
      <c r="A25" s="10"/>
      <c r="B25" s="10"/>
    </row>
    <row r="26" spans="1:2" ht="15.75">
      <c r="A26" s="10"/>
      <c r="B26" s="10"/>
    </row>
    <row r="27" spans="1:2" ht="15.75">
      <c r="A27" s="10"/>
      <c r="B27" s="10"/>
    </row>
    <row r="28" spans="1:2" ht="15.75">
      <c r="A28" s="10"/>
      <c r="B28" s="10"/>
    </row>
    <row r="29" spans="1:2" ht="15.75">
      <c r="A29" s="10"/>
      <c r="B29" s="10"/>
    </row>
    <row r="30" spans="1:2" ht="15.75">
      <c r="A30" s="10"/>
      <c r="B30" s="10"/>
    </row>
    <row r="31" spans="1:2" ht="15.75">
      <c r="A31" s="10"/>
      <c r="B31" s="10"/>
    </row>
    <row r="32" spans="1:2" ht="15.75">
      <c r="A32" s="10"/>
      <c r="B32" s="10"/>
    </row>
    <row r="33" spans="1:2" ht="15.75">
      <c r="A33" s="10"/>
      <c r="B33" s="10"/>
    </row>
  </sheetData>
  <mergeCells count="37">
    <mergeCell ref="C6:K6"/>
    <mergeCell ref="A5:I5"/>
    <mergeCell ref="F1:I1"/>
    <mergeCell ref="F2:I2"/>
    <mergeCell ref="F3:I3"/>
    <mergeCell ref="F7:F8"/>
    <mergeCell ref="A7:A8"/>
    <mergeCell ref="G7:H7"/>
    <mergeCell ref="I7:I8"/>
    <mergeCell ref="B7:B8"/>
    <mergeCell ref="C7:C8"/>
    <mergeCell ref="D7:D8"/>
    <mergeCell ref="E7:E8"/>
    <mergeCell ref="A9:I9"/>
    <mergeCell ref="A23:B23"/>
    <mergeCell ref="A14:A22"/>
    <mergeCell ref="C16:C17"/>
    <mergeCell ref="C18:C19"/>
    <mergeCell ref="C20:C21"/>
    <mergeCell ref="D16:D17"/>
    <mergeCell ref="F20:F21"/>
    <mergeCell ref="D18:D19"/>
    <mergeCell ref="D20:D21"/>
    <mergeCell ref="E16:E17"/>
    <mergeCell ref="E18:E19"/>
    <mergeCell ref="E20:E21"/>
    <mergeCell ref="F16:F17"/>
    <mergeCell ref="F18:F19"/>
    <mergeCell ref="I16:I17"/>
    <mergeCell ref="I18:I19"/>
    <mergeCell ref="I20:I21"/>
    <mergeCell ref="G16:G17"/>
    <mergeCell ref="G18:G19"/>
    <mergeCell ref="G20:G21"/>
    <mergeCell ref="H16:H17"/>
    <mergeCell ref="H18:H19"/>
    <mergeCell ref="H20:H21"/>
  </mergeCells>
  <printOptions horizontalCentered="1"/>
  <pageMargins left="0.984251968503937" right="0.984251968503937" top="0.984251968503937" bottom="0.984251968503937" header="0.5118110236220472" footer="0.5118110236220472"/>
  <pageSetup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D16">
      <selection activeCell="D22" sqref="D22"/>
    </sheetView>
  </sheetViews>
  <sheetFormatPr defaultColWidth="9.00390625" defaultRowHeight="12.75"/>
  <cols>
    <col min="1" max="1" width="6.00390625" style="1" customWidth="1"/>
    <col min="2" max="2" width="29.625" style="1" customWidth="1"/>
    <col min="3" max="3" width="20.00390625" style="1" customWidth="1"/>
    <col min="4" max="4" width="25.875" style="1" customWidth="1"/>
    <col min="5" max="5" width="25.625" style="1" customWidth="1"/>
    <col min="6" max="6" width="22.25390625" style="1" customWidth="1"/>
    <col min="7" max="7" width="19.25390625" style="1" customWidth="1"/>
    <col min="8" max="8" width="26.625" style="1" customWidth="1"/>
    <col min="9" max="9" width="21.25390625" style="1" customWidth="1"/>
    <col min="10" max="16384" width="9.125" style="1" customWidth="1"/>
  </cols>
  <sheetData>
    <row r="1" spans="6:9" ht="15.75" customHeight="1">
      <c r="F1" s="167" t="s">
        <v>84</v>
      </c>
      <c r="G1" s="149"/>
      <c r="H1" s="149"/>
      <c r="I1" s="149"/>
    </row>
    <row r="2" spans="6:9" ht="15.75" customHeight="1">
      <c r="F2" s="149"/>
      <c r="G2" s="149"/>
      <c r="H2" s="149"/>
      <c r="I2" s="149"/>
    </row>
    <row r="3" spans="6:9" ht="24.75" customHeight="1">
      <c r="F3" s="149"/>
      <c r="G3" s="149"/>
      <c r="H3" s="149"/>
      <c r="I3" s="149"/>
    </row>
    <row r="5" spans="1:9" ht="18">
      <c r="A5" s="150" t="s">
        <v>0</v>
      </c>
      <c r="B5" s="150"/>
      <c r="C5" s="150"/>
      <c r="D5" s="150"/>
      <c r="E5" s="150"/>
      <c r="F5" s="150"/>
      <c r="G5" s="150"/>
      <c r="H5" s="150"/>
      <c r="I5" s="150"/>
    </row>
    <row r="6" spans="3:11" ht="16.5" thickBot="1">
      <c r="C6" s="149"/>
      <c r="D6" s="149"/>
      <c r="E6" s="149"/>
      <c r="F6" s="149"/>
      <c r="G6" s="149"/>
      <c r="H6" s="149"/>
      <c r="I6" s="149"/>
      <c r="J6" s="149"/>
      <c r="K6" s="149"/>
    </row>
    <row r="7" spans="1:9" ht="56.25" customHeight="1">
      <c r="A7" s="153" t="s">
        <v>2</v>
      </c>
      <c r="B7" s="151" t="s">
        <v>3</v>
      </c>
      <c r="C7" s="151" t="s">
        <v>4</v>
      </c>
      <c r="D7" s="151" t="s">
        <v>5</v>
      </c>
      <c r="E7" s="151" t="s">
        <v>6</v>
      </c>
      <c r="F7" s="151" t="s">
        <v>63</v>
      </c>
      <c r="G7" s="151" t="s">
        <v>7</v>
      </c>
      <c r="H7" s="151"/>
      <c r="I7" s="155" t="s">
        <v>64</v>
      </c>
    </row>
    <row r="8" spans="1:9" ht="66.75" customHeight="1" thickBot="1">
      <c r="A8" s="154"/>
      <c r="B8" s="152"/>
      <c r="C8" s="152"/>
      <c r="D8" s="152"/>
      <c r="E8" s="152"/>
      <c r="F8" s="152"/>
      <c r="G8" s="3" t="s">
        <v>8</v>
      </c>
      <c r="H8" s="3" t="s">
        <v>9</v>
      </c>
      <c r="I8" s="156"/>
    </row>
    <row r="9" spans="1:9" ht="42" customHeight="1" thickBot="1">
      <c r="A9" s="157" t="s">
        <v>34</v>
      </c>
      <c r="B9" s="158"/>
      <c r="C9" s="158"/>
      <c r="D9" s="158"/>
      <c r="E9" s="158"/>
      <c r="F9" s="158"/>
      <c r="G9" s="158"/>
      <c r="H9" s="158"/>
      <c r="I9" s="159"/>
    </row>
    <row r="10" spans="1:9" ht="51" customHeight="1">
      <c r="A10" s="12" t="s">
        <v>10</v>
      </c>
      <c r="B10" s="9" t="s">
        <v>13</v>
      </c>
      <c r="C10" s="13">
        <v>0</v>
      </c>
      <c r="D10" s="13">
        <v>0</v>
      </c>
      <c r="E10" s="13">
        <v>0</v>
      </c>
      <c r="F10" s="13">
        <v>0</v>
      </c>
      <c r="G10" s="13"/>
      <c r="H10" s="13"/>
      <c r="I10" s="14"/>
    </row>
    <row r="11" spans="1:9" ht="51" customHeight="1">
      <c r="A11" s="11" t="s">
        <v>11</v>
      </c>
      <c r="B11" s="2" t="s">
        <v>12</v>
      </c>
      <c r="C11" s="15">
        <v>0</v>
      </c>
      <c r="D11" s="15">
        <v>0</v>
      </c>
      <c r="E11" s="15">
        <v>0</v>
      </c>
      <c r="F11" s="15">
        <v>0</v>
      </c>
      <c r="G11" s="15"/>
      <c r="H11" s="15"/>
      <c r="I11" s="16"/>
    </row>
    <row r="12" spans="1:9" ht="51" customHeight="1">
      <c r="A12" s="11" t="s">
        <v>14</v>
      </c>
      <c r="B12" s="2" t="s">
        <v>16</v>
      </c>
      <c r="C12" s="15"/>
      <c r="D12" s="15"/>
      <c r="E12" s="15"/>
      <c r="F12" s="15"/>
      <c r="G12" s="15"/>
      <c r="H12" s="15"/>
      <c r="I12" s="16"/>
    </row>
    <row r="13" spans="1:9" ht="51" customHeight="1">
      <c r="A13" s="11" t="s">
        <v>15</v>
      </c>
      <c r="B13" s="2" t="s">
        <v>17</v>
      </c>
      <c r="C13" s="15">
        <v>0</v>
      </c>
      <c r="D13" s="15">
        <v>0</v>
      </c>
      <c r="E13" s="15">
        <v>0</v>
      </c>
      <c r="F13" s="15">
        <v>0</v>
      </c>
      <c r="G13" s="15"/>
      <c r="H13" s="15"/>
      <c r="I13" s="16"/>
    </row>
    <row r="14" spans="1:9" ht="15.75" customHeight="1">
      <c r="A14" s="154" t="s">
        <v>20</v>
      </c>
      <c r="B14" s="4" t="s">
        <v>18</v>
      </c>
      <c r="C14" s="17"/>
      <c r="D14" s="17"/>
      <c r="E14" s="18"/>
      <c r="F14" s="18"/>
      <c r="G14" s="18"/>
      <c r="H14" s="18"/>
      <c r="I14" s="19"/>
    </row>
    <row r="15" spans="1:9" ht="27" customHeight="1">
      <c r="A15" s="162"/>
      <c r="B15" s="5" t="s">
        <v>24</v>
      </c>
      <c r="C15" s="20"/>
      <c r="D15" s="20"/>
      <c r="E15" s="20"/>
      <c r="F15" s="21"/>
      <c r="G15" s="21"/>
      <c r="H15" s="21"/>
      <c r="I15" s="22"/>
    </row>
    <row r="16" spans="1:9" ht="24" customHeight="1">
      <c r="A16" s="162"/>
      <c r="B16" s="6" t="s">
        <v>25</v>
      </c>
      <c r="C16" s="164"/>
      <c r="D16" s="164"/>
      <c r="E16" s="164"/>
      <c r="F16" s="165"/>
      <c r="G16" s="165"/>
      <c r="H16" s="165"/>
      <c r="I16" s="166"/>
    </row>
    <row r="17" spans="1:9" ht="15.75" customHeight="1">
      <c r="A17" s="162"/>
      <c r="B17" s="7" t="s">
        <v>21</v>
      </c>
      <c r="C17" s="164"/>
      <c r="D17" s="164"/>
      <c r="E17" s="164"/>
      <c r="F17" s="165"/>
      <c r="G17" s="165"/>
      <c r="H17" s="165"/>
      <c r="I17" s="166"/>
    </row>
    <row r="18" spans="1:9" ht="24" customHeight="1">
      <c r="A18" s="162"/>
      <c r="B18" s="8" t="s">
        <v>65</v>
      </c>
      <c r="C18" s="164"/>
      <c r="D18" s="164"/>
      <c r="E18" s="164"/>
      <c r="F18" s="165"/>
      <c r="G18" s="165"/>
      <c r="H18" s="165"/>
      <c r="I18" s="166"/>
    </row>
    <row r="19" spans="1:9" ht="15.75" customHeight="1">
      <c r="A19" s="162"/>
      <c r="B19" s="7" t="s">
        <v>22</v>
      </c>
      <c r="C19" s="164"/>
      <c r="D19" s="164"/>
      <c r="E19" s="164"/>
      <c r="F19" s="165"/>
      <c r="G19" s="165"/>
      <c r="H19" s="165"/>
      <c r="I19" s="166"/>
    </row>
    <row r="20" spans="1:9" ht="24" customHeight="1">
      <c r="A20" s="162"/>
      <c r="B20" s="8" t="s">
        <v>26</v>
      </c>
      <c r="C20" s="164">
        <v>7600</v>
      </c>
      <c r="D20" s="164">
        <v>7600</v>
      </c>
      <c r="E20" s="164"/>
      <c r="F20" s="165">
        <f>SUM(C20,-D20,E20)</f>
        <v>0</v>
      </c>
      <c r="G20" s="165"/>
      <c r="H20" s="165"/>
      <c r="I20" s="166"/>
    </row>
    <row r="21" spans="1:9" ht="16.5" customHeight="1">
      <c r="A21" s="162"/>
      <c r="B21" s="7" t="s">
        <v>23</v>
      </c>
      <c r="C21" s="164"/>
      <c r="D21" s="164"/>
      <c r="E21" s="164"/>
      <c r="F21" s="165"/>
      <c r="G21" s="165"/>
      <c r="H21" s="165"/>
      <c r="I21" s="166"/>
    </row>
    <row r="22" spans="1:9" ht="15.75" customHeight="1" thickBot="1">
      <c r="A22" s="163"/>
      <c r="B22" s="7"/>
      <c r="C22" s="23"/>
      <c r="D22" s="23"/>
      <c r="E22" s="21"/>
      <c r="F22" s="21"/>
      <c r="G22" s="21"/>
      <c r="H22" s="21"/>
      <c r="I22" s="22"/>
    </row>
    <row r="23" spans="1:9" ht="27" customHeight="1" thickBot="1">
      <c r="A23" s="160" t="s">
        <v>19</v>
      </c>
      <c r="B23" s="161"/>
      <c r="C23" s="24">
        <f>SUM(C10:C21)</f>
        <v>7600</v>
      </c>
      <c r="D23" s="24">
        <f>SUM(D10:D22)</f>
        <v>7600</v>
      </c>
      <c r="E23" s="24">
        <f>SUM(E10:E21)</f>
        <v>0</v>
      </c>
      <c r="F23" s="24">
        <f>SUM(F10:F22)</f>
        <v>0</v>
      </c>
      <c r="G23" s="24">
        <v>1</v>
      </c>
      <c r="H23" s="26">
        <f>'2013'!H23*((G23/100)+1)</f>
        <v>19246257.65460984</v>
      </c>
      <c r="I23" s="25">
        <f>SUM(F23/H23)*100</f>
        <v>0</v>
      </c>
    </row>
    <row r="24" spans="1:2" ht="15.75">
      <c r="A24" s="10"/>
      <c r="B24" s="10"/>
    </row>
    <row r="25" spans="1:2" ht="15.75">
      <c r="A25" s="10"/>
      <c r="B25" s="10"/>
    </row>
    <row r="26" spans="1:2" ht="15.75">
      <c r="A26" s="10"/>
      <c r="B26" s="10"/>
    </row>
    <row r="27" spans="1:2" ht="15.75">
      <c r="A27" s="10"/>
      <c r="B27" s="10"/>
    </row>
    <row r="28" spans="1:2" ht="15.75">
      <c r="A28" s="10"/>
      <c r="B28" s="10"/>
    </row>
    <row r="29" spans="1:2" ht="15.75">
      <c r="A29" s="10"/>
      <c r="B29" s="10"/>
    </row>
    <row r="30" spans="1:2" ht="15.75">
      <c r="A30" s="10"/>
      <c r="B30" s="10"/>
    </row>
    <row r="31" spans="1:2" ht="15.75">
      <c r="A31" s="10"/>
      <c r="B31" s="10"/>
    </row>
    <row r="32" spans="1:2" ht="15.75">
      <c r="A32" s="10"/>
      <c r="B32" s="10"/>
    </row>
    <row r="33" spans="1:2" ht="15.75">
      <c r="A33" s="10"/>
      <c r="B33" s="10"/>
    </row>
  </sheetData>
  <mergeCells count="37">
    <mergeCell ref="I16:I17"/>
    <mergeCell ref="I18:I19"/>
    <mergeCell ref="I20:I21"/>
    <mergeCell ref="F1:I1"/>
    <mergeCell ref="F20:F21"/>
    <mergeCell ref="G16:G17"/>
    <mergeCell ref="G18:G19"/>
    <mergeCell ref="G20:G21"/>
    <mergeCell ref="H16:H17"/>
    <mergeCell ref="H18:H19"/>
    <mergeCell ref="H20:H21"/>
    <mergeCell ref="E18:E19"/>
    <mergeCell ref="E20:E21"/>
    <mergeCell ref="F16:F17"/>
    <mergeCell ref="F18:F19"/>
    <mergeCell ref="A9:I9"/>
    <mergeCell ref="A23:B23"/>
    <mergeCell ref="A14:A22"/>
    <mergeCell ref="C16:C17"/>
    <mergeCell ref="C18:C19"/>
    <mergeCell ref="C20:C21"/>
    <mergeCell ref="D16:D17"/>
    <mergeCell ref="D18:D19"/>
    <mergeCell ref="D20:D21"/>
    <mergeCell ref="E16:E17"/>
    <mergeCell ref="F7:F8"/>
    <mergeCell ref="A7:A8"/>
    <mergeCell ref="G7:H7"/>
    <mergeCell ref="I7:I8"/>
    <mergeCell ref="B7:B8"/>
    <mergeCell ref="C7:C8"/>
    <mergeCell ref="D7:D8"/>
    <mergeCell ref="E7:E8"/>
    <mergeCell ref="C6:K6"/>
    <mergeCell ref="A5:I5"/>
    <mergeCell ref="F2:I2"/>
    <mergeCell ref="F3:I3"/>
  </mergeCells>
  <printOptions horizontalCentered="1"/>
  <pageMargins left="0.984251968503937" right="0.984251968503937" top="0.984251968503937" bottom="0.984251968503937" header="0.5118110236220472" footer="0.5118110236220472"/>
  <pageSetup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7"/>
  <sheetViews>
    <sheetView zoomScale="75" zoomScaleNormal="75" workbookViewId="0" topLeftCell="A1">
      <selection activeCell="B4" sqref="B4:G8"/>
    </sheetView>
  </sheetViews>
  <sheetFormatPr defaultColWidth="9.00390625" defaultRowHeight="12.75"/>
  <cols>
    <col min="1" max="1" width="27.375" style="0" customWidth="1"/>
    <col min="2" max="2" width="18.25390625" style="0" customWidth="1"/>
    <col min="3" max="3" width="16.00390625" style="0" bestFit="1" customWidth="1"/>
    <col min="4" max="5" width="17.625" style="0" customWidth="1"/>
    <col min="6" max="6" width="13.75390625" style="0" customWidth="1"/>
    <col min="7" max="7" width="17.75390625" style="0" customWidth="1"/>
  </cols>
  <sheetData>
    <row r="1" ht="20.25" customHeight="1" thickBot="1"/>
    <row r="2" spans="1:7" ht="39.75" customHeight="1" thickBot="1">
      <c r="A2" s="81"/>
      <c r="B2" s="138" t="s">
        <v>70</v>
      </c>
      <c r="C2" s="139"/>
      <c r="D2" s="140"/>
      <c r="E2" s="141" t="s">
        <v>74</v>
      </c>
      <c r="F2" s="139"/>
      <c r="G2" s="140"/>
    </row>
    <row r="3" spans="1:10" ht="39.75" customHeight="1">
      <c r="A3" s="82"/>
      <c r="B3" s="83" t="s">
        <v>72</v>
      </c>
      <c r="C3" s="83" t="s">
        <v>71</v>
      </c>
      <c r="D3" s="84" t="s">
        <v>73</v>
      </c>
      <c r="E3" s="93" t="s">
        <v>72</v>
      </c>
      <c r="F3" s="83" t="s">
        <v>71</v>
      </c>
      <c r="G3" s="84" t="s">
        <v>73</v>
      </c>
      <c r="H3" s="33"/>
      <c r="I3" s="33"/>
      <c r="J3" s="33"/>
    </row>
    <row r="4" spans="1:7" ht="39.75" customHeight="1">
      <c r="A4" s="85" t="s">
        <v>66</v>
      </c>
      <c r="B4" s="86">
        <v>15866890</v>
      </c>
      <c r="C4" s="87"/>
      <c r="D4" s="88"/>
      <c r="E4" s="94">
        <v>18421318</v>
      </c>
      <c r="F4" s="86"/>
      <c r="G4" s="88"/>
    </row>
    <row r="5" spans="1:7" ht="39.75" customHeight="1">
      <c r="A5" s="85" t="s">
        <v>67</v>
      </c>
      <c r="B5" s="86">
        <v>2019062</v>
      </c>
      <c r="C5" s="87">
        <f>B5/B4*100</f>
        <v>12.725001559851995</v>
      </c>
      <c r="D5" s="88">
        <v>15</v>
      </c>
      <c r="E5" s="94">
        <v>2032791</v>
      </c>
      <c r="F5" s="86">
        <f>E5/E4*100</f>
        <v>11.034992175912711</v>
      </c>
      <c r="G5" s="88">
        <v>15</v>
      </c>
    </row>
    <row r="6" spans="1:7" ht="39.75" customHeight="1">
      <c r="A6" s="85" t="s">
        <v>68</v>
      </c>
      <c r="B6" s="86"/>
      <c r="C6" s="87"/>
      <c r="D6" s="88"/>
      <c r="E6" s="94">
        <v>1143917</v>
      </c>
      <c r="F6" s="86">
        <f>E6/E4*100</f>
        <v>6.209745687034989</v>
      </c>
      <c r="G6" s="88">
        <v>15</v>
      </c>
    </row>
    <row r="7" spans="1:7" ht="39.75" customHeight="1">
      <c r="A7" s="85" t="s">
        <v>75</v>
      </c>
      <c r="B7" s="86">
        <v>4650317</v>
      </c>
      <c r="C7" s="87">
        <f>B7/B4*100</f>
        <v>29.308308055327792</v>
      </c>
      <c r="D7" s="88">
        <v>60</v>
      </c>
      <c r="E7" s="94">
        <v>4818590</v>
      </c>
      <c r="F7" s="86">
        <f>E7/E4*100</f>
        <v>26.157683179889734</v>
      </c>
      <c r="G7" s="88">
        <v>60</v>
      </c>
    </row>
    <row r="8" spans="1:7" ht="39.75" customHeight="1" thickBot="1">
      <c r="A8" s="89" t="s">
        <v>69</v>
      </c>
      <c r="B8" s="90">
        <v>763873</v>
      </c>
      <c r="C8" s="91">
        <f>B8/B4*100</f>
        <v>4.814257866538433</v>
      </c>
      <c r="D8" s="92">
        <v>29.3</v>
      </c>
      <c r="E8" s="95">
        <v>534050</v>
      </c>
      <c r="F8" s="90">
        <f>E8/E4*100</f>
        <v>2.899086808012326</v>
      </c>
      <c r="G8" s="92">
        <v>20</v>
      </c>
    </row>
    <row r="9" spans="1:7" ht="12.75">
      <c r="A9" s="78"/>
      <c r="B9" s="80"/>
      <c r="C9" s="79"/>
      <c r="D9" s="79"/>
      <c r="E9" s="79"/>
      <c r="F9" s="79"/>
      <c r="G9" s="79"/>
    </row>
    <row r="10" ht="12.75">
      <c r="A10" s="55"/>
    </row>
    <row r="12" ht="12.75">
      <c r="B12" s="55"/>
    </row>
    <row r="13" ht="12.75">
      <c r="B13" s="77"/>
    </row>
    <row r="14" ht="12.75">
      <c r="B14" s="77"/>
    </row>
    <row r="15" ht="12.75">
      <c r="B15" s="77"/>
    </row>
    <row r="16" ht="12.75">
      <c r="B16" s="77"/>
    </row>
    <row r="17" ht="12.75">
      <c r="B17" s="77"/>
    </row>
  </sheetData>
  <mergeCells count="2">
    <mergeCell ref="B2:D2"/>
    <mergeCell ref="E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="75" zoomScaleNormal="75" workbookViewId="0" topLeftCell="A1">
      <selection activeCell="A2" sqref="A2:D37"/>
    </sheetView>
  </sheetViews>
  <sheetFormatPr defaultColWidth="9.00390625" defaultRowHeight="12.75"/>
  <cols>
    <col min="1" max="1" width="13.875" style="1" customWidth="1"/>
    <col min="2" max="2" width="18.625" style="1" customWidth="1"/>
    <col min="3" max="3" width="17.625" style="1" customWidth="1"/>
    <col min="4" max="4" width="23.875" style="1" customWidth="1"/>
    <col min="5" max="5" width="9.125" style="1" customWidth="1"/>
    <col min="6" max="6" width="16.125" style="1" customWidth="1"/>
    <col min="7" max="7" width="16.125" style="1" bestFit="1" customWidth="1"/>
    <col min="8" max="8" width="17.00390625" style="1" customWidth="1"/>
    <col min="9" max="16384" width="9.125" style="1" customWidth="1"/>
  </cols>
  <sheetData>
    <row r="1" spans="1:4" ht="16.5" thickBot="1" thickTop="1">
      <c r="A1" s="145" t="s">
        <v>36</v>
      </c>
      <c r="B1" s="146"/>
      <c r="C1" s="146"/>
      <c r="D1" s="147"/>
    </row>
    <row r="2" spans="1:4" ht="15.75" thickTop="1">
      <c r="A2" s="96">
        <v>38898</v>
      </c>
      <c r="B2" s="97"/>
      <c r="C2" s="98">
        <v>0.04</v>
      </c>
      <c r="D2" s="99">
        <v>365</v>
      </c>
    </row>
    <row r="3" spans="1:4" ht="15">
      <c r="A3" s="100">
        <v>39082</v>
      </c>
      <c r="B3" s="101">
        <f>A3-A2</f>
        <v>184</v>
      </c>
      <c r="C3" s="102">
        <v>1876309</v>
      </c>
      <c r="D3" s="103">
        <f>B3*C3*C2/D2</f>
        <v>37834.614356164384</v>
      </c>
    </row>
    <row r="4" spans="1:4" ht="15.75">
      <c r="A4" s="104" t="s">
        <v>35</v>
      </c>
      <c r="B4" s="105">
        <v>0</v>
      </c>
      <c r="C4" s="106"/>
      <c r="D4" s="107">
        <f>SUM(D3:D3)</f>
        <v>37834.614356164384</v>
      </c>
    </row>
    <row r="5" spans="1:4" ht="15">
      <c r="A5" s="100"/>
      <c r="B5" s="101"/>
      <c r="C5" s="102"/>
      <c r="D5" s="103"/>
    </row>
    <row r="6" spans="1:4" ht="15">
      <c r="A6" s="100">
        <v>39082</v>
      </c>
      <c r="B6" s="101"/>
      <c r="C6" s="102">
        <v>0.04</v>
      </c>
      <c r="D6" s="103">
        <v>365</v>
      </c>
    </row>
    <row r="7" spans="1:4" ht="15">
      <c r="A7" s="100">
        <v>39447</v>
      </c>
      <c r="B7" s="101">
        <f>A7-A6</f>
        <v>365</v>
      </c>
      <c r="C7" s="102">
        <v>1876309</v>
      </c>
      <c r="D7" s="103">
        <f>B7*C7*C6/D6</f>
        <v>75052.36</v>
      </c>
    </row>
    <row r="8" spans="1:8" ht="15.75">
      <c r="A8" s="104" t="s">
        <v>35</v>
      </c>
      <c r="B8" s="108">
        <v>0</v>
      </c>
      <c r="C8" s="106"/>
      <c r="D8" s="107">
        <f>SUM(D7:D7)</f>
        <v>75052.36</v>
      </c>
      <c r="F8" s="1" t="s">
        <v>37</v>
      </c>
      <c r="H8" s="30">
        <v>1876309</v>
      </c>
    </row>
    <row r="9" spans="1:8" ht="15">
      <c r="A9" s="109"/>
      <c r="B9" s="110"/>
      <c r="C9" s="102"/>
      <c r="D9" s="103"/>
      <c r="F9" s="32" t="s">
        <v>38</v>
      </c>
      <c r="G9" s="29">
        <v>156359.08</v>
      </c>
      <c r="H9" s="31">
        <v>1876309</v>
      </c>
    </row>
    <row r="10" spans="1:8" ht="15">
      <c r="A10" s="100">
        <v>39447</v>
      </c>
      <c r="B10" s="101"/>
      <c r="C10" s="102">
        <v>0.04</v>
      </c>
      <c r="D10" s="103">
        <v>365</v>
      </c>
      <c r="F10" s="32" t="s">
        <v>39</v>
      </c>
      <c r="G10" s="29">
        <v>156359.08</v>
      </c>
      <c r="H10" s="31">
        <f>H9-G10</f>
        <v>1719949.92</v>
      </c>
    </row>
    <row r="11" spans="1:8" ht="15">
      <c r="A11" s="100">
        <v>39813</v>
      </c>
      <c r="B11" s="101">
        <f>A11-A10</f>
        <v>366</v>
      </c>
      <c r="C11" s="102">
        <v>1876309</v>
      </c>
      <c r="D11" s="103">
        <f>B11*C11*C10/D10</f>
        <v>75257.9829041096</v>
      </c>
      <c r="F11" s="32" t="s">
        <v>40</v>
      </c>
      <c r="G11" s="29">
        <v>156359.08</v>
      </c>
      <c r="H11" s="31">
        <f>H10-G11</f>
        <v>1563590.8399999999</v>
      </c>
    </row>
    <row r="12" spans="1:8" ht="15.75">
      <c r="A12" s="104" t="s">
        <v>35</v>
      </c>
      <c r="B12" s="105">
        <v>0</v>
      </c>
      <c r="C12" s="106"/>
      <c r="D12" s="107">
        <f>SUM(D11:D11)</f>
        <v>75257.9829041096</v>
      </c>
      <c r="F12" s="10" t="s">
        <v>19</v>
      </c>
      <c r="G12" s="30">
        <f>SUM(G9:G11)</f>
        <v>469077.24</v>
      </c>
      <c r="H12" s="31"/>
    </row>
    <row r="13" spans="1:8" ht="15">
      <c r="A13" s="111"/>
      <c r="B13" s="101"/>
      <c r="C13" s="102"/>
      <c r="D13" s="103"/>
      <c r="F13" s="32" t="s">
        <v>41</v>
      </c>
      <c r="G13" s="29">
        <v>156359.08</v>
      </c>
      <c r="H13" s="31">
        <f>H11-G13</f>
        <v>1407231.7599999998</v>
      </c>
    </row>
    <row r="14" spans="1:8" ht="15">
      <c r="A14" s="100">
        <v>39813</v>
      </c>
      <c r="B14" s="101"/>
      <c r="C14" s="102">
        <v>0.04</v>
      </c>
      <c r="D14" s="103">
        <v>365</v>
      </c>
      <c r="F14" s="32" t="s">
        <v>42</v>
      </c>
      <c r="G14" s="29">
        <v>156359.08</v>
      </c>
      <c r="H14" s="31">
        <f>H13-G14</f>
        <v>1250872.6799999997</v>
      </c>
    </row>
    <row r="15" spans="1:8" ht="15">
      <c r="A15" s="100">
        <v>39903</v>
      </c>
      <c r="B15" s="101">
        <f>A15-A14</f>
        <v>90</v>
      </c>
      <c r="C15" s="102">
        <v>1876309</v>
      </c>
      <c r="D15" s="103">
        <f>B15*C15*C14/D14</f>
        <v>18506.061369863015</v>
      </c>
      <c r="F15" s="32" t="s">
        <v>43</v>
      </c>
      <c r="G15" s="29">
        <v>156359.08</v>
      </c>
      <c r="H15" s="31">
        <f>H14-G15</f>
        <v>1094513.5999999996</v>
      </c>
    </row>
    <row r="16" spans="1:8" ht="15">
      <c r="A16" s="100">
        <v>39994</v>
      </c>
      <c r="B16" s="101">
        <f>A16-A15</f>
        <v>91</v>
      </c>
      <c r="C16" s="102">
        <v>1876309</v>
      </c>
      <c r="D16" s="103">
        <f>B16*C16*C14/D14</f>
        <v>18711.6842739726</v>
      </c>
      <c r="F16" s="32" t="s">
        <v>44</v>
      </c>
      <c r="G16" s="29">
        <v>156359.08</v>
      </c>
      <c r="H16" s="31">
        <f>H15-G16</f>
        <v>938154.5199999997</v>
      </c>
    </row>
    <row r="17" spans="1:8" ht="15.75">
      <c r="A17" s="100">
        <v>40086</v>
      </c>
      <c r="B17" s="101">
        <f>A17-A16</f>
        <v>92</v>
      </c>
      <c r="C17" s="112">
        <v>1719950</v>
      </c>
      <c r="D17" s="103">
        <f>B17*C17*C14/D14</f>
        <v>17340.865753424656</v>
      </c>
      <c r="F17" s="10" t="s">
        <v>19</v>
      </c>
      <c r="G17" s="30">
        <f>SUM(G13:G16)</f>
        <v>625436.32</v>
      </c>
      <c r="H17" s="31"/>
    </row>
    <row r="18" spans="1:8" ht="15">
      <c r="A18" s="100">
        <v>40178</v>
      </c>
      <c r="B18" s="101">
        <f>A18-A17</f>
        <v>92</v>
      </c>
      <c r="C18" s="113">
        <v>1563591</v>
      </c>
      <c r="D18" s="103">
        <f>B18*C18*C14/D14</f>
        <v>15764.424328767123</v>
      </c>
      <c r="F18" s="148">
        <v>2011</v>
      </c>
      <c r="G18" s="29">
        <v>156359.08</v>
      </c>
      <c r="H18" s="31">
        <f>H16-G18</f>
        <v>781795.4399999997</v>
      </c>
    </row>
    <row r="19" spans="1:8" ht="15.75">
      <c r="A19" s="104" t="s">
        <v>35</v>
      </c>
      <c r="B19" s="105"/>
      <c r="C19" s="106"/>
      <c r="D19" s="107">
        <f>SUM(D15:D18)</f>
        <v>70323.0357260274</v>
      </c>
      <c r="F19" s="148"/>
      <c r="G19" s="29">
        <v>156359.08</v>
      </c>
      <c r="H19" s="31">
        <f>H18-G19</f>
        <v>625436.3599999998</v>
      </c>
    </row>
    <row r="20" spans="1:8" ht="15">
      <c r="A20" s="109"/>
      <c r="B20" s="110"/>
      <c r="C20" s="102"/>
      <c r="D20" s="103"/>
      <c r="F20" s="148"/>
      <c r="G20" s="29">
        <v>156359.08</v>
      </c>
      <c r="H20" s="31">
        <f>H19-G20</f>
        <v>469077.2799999998</v>
      </c>
    </row>
    <row r="21" spans="1:8" ht="15">
      <c r="A21" s="100">
        <v>40178</v>
      </c>
      <c r="B21" s="101"/>
      <c r="C21" s="102">
        <v>0.04</v>
      </c>
      <c r="D21" s="103">
        <v>365</v>
      </c>
      <c r="F21" s="148"/>
      <c r="G21" s="29">
        <v>156359.08</v>
      </c>
      <c r="H21" s="31">
        <f>H20-G21</f>
        <v>312718.19999999984</v>
      </c>
    </row>
    <row r="22" spans="1:8" ht="15.75">
      <c r="A22" s="100">
        <v>40268</v>
      </c>
      <c r="B22" s="101">
        <f>A22-A21</f>
        <v>90</v>
      </c>
      <c r="C22" s="102">
        <v>1407232</v>
      </c>
      <c r="D22" s="103">
        <f>C22*B22*C21/D21</f>
        <v>13879.548493150685</v>
      </c>
      <c r="F22" s="10" t="s">
        <v>19</v>
      </c>
      <c r="G22" s="30">
        <f>SUM(G18:G21)</f>
        <v>625436.32</v>
      </c>
      <c r="H22" s="31"/>
    </row>
    <row r="23" spans="1:8" ht="15">
      <c r="A23" s="100">
        <v>40359</v>
      </c>
      <c r="B23" s="101">
        <f>A23-A22</f>
        <v>91</v>
      </c>
      <c r="C23" s="102">
        <v>1250873</v>
      </c>
      <c r="D23" s="103">
        <f>B23*C23*C21/D21</f>
        <v>12474.459506849314</v>
      </c>
      <c r="F23" s="27" t="s">
        <v>45</v>
      </c>
      <c r="G23" s="29">
        <v>156359.08</v>
      </c>
      <c r="H23" s="31">
        <f>H21-G23</f>
        <v>156359.11999999985</v>
      </c>
    </row>
    <row r="24" spans="1:7" ht="15.75">
      <c r="A24" s="100">
        <v>40451</v>
      </c>
      <c r="B24" s="101">
        <f>A24-A23</f>
        <v>92</v>
      </c>
      <c r="C24" s="102">
        <v>1094514</v>
      </c>
      <c r="D24" s="103">
        <f>B24*C24*C21/D21</f>
        <v>11035.10005479452</v>
      </c>
      <c r="F24" s="10" t="s">
        <v>19</v>
      </c>
      <c r="G24" s="30">
        <f>SUM(G23)</f>
        <v>156359.08</v>
      </c>
    </row>
    <row r="25" spans="1:7" ht="15">
      <c r="A25" s="100">
        <v>40543</v>
      </c>
      <c r="B25" s="101">
        <f>A25-A24</f>
        <v>92</v>
      </c>
      <c r="C25" s="102">
        <v>938155</v>
      </c>
      <c r="D25" s="103">
        <f>B25*C25*C21/D21</f>
        <v>9458.658630136986</v>
      </c>
      <c r="G25" s="28"/>
    </row>
    <row r="26" spans="1:4" ht="15.75">
      <c r="A26" s="104" t="s">
        <v>35</v>
      </c>
      <c r="B26" s="108"/>
      <c r="C26" s="106"/>
      <c r="D26" s="107">
        <f>SUM(D22:D25)</f>
        <v>46847.766684931514</v>
      </c>
    </row>
    <row r="27" spans="1:4" ht="15.75">
      <c r="A27" s="142"/>
      <c r="B27" s="143"/>
      <c r="C27" s="143"/>
      <c r="D27" s="144"/>
    </row>
    <row r="28" spans="1:4" ht="15">
      <c r="A28" s="114">
        <v>40543</v>
      </c>
      <c r="B28" s="110"/>
      <c r="C28" s="102">
        <v>0.04</v>
      </c>
      <c r="D28" s="103">
        <v>365</v>
      </c>
    </row>
    <row r="29" spans="1:4" ht="15">
      <c r="A29" s="100">
        <v>40633</v>
      </c>
      <c r="B29" s="101">
        <f>A29-A28</f>
        <v>90</v>
      </c>
      <c r="C29" s="102">
        <v>781795</v>
      </c>
      <c r="D29" s="103">
        <f>C29*B29*C28/D28</f>
        <v>7710.854794520548</v>
      </c>
    </row>
    <row r="30" spans="1:4" ht="15">
      <c r="A30" s="100">
        <v>40724</v>
      </c>
      <c r="B30" s="101">
        <f>A30-A29</f>
        <v>91</v>
      </c>
      <c r="C30" s="102">
        <v>625436</v>
      </c>
      <c r="D30" s="103">
        <f>C30*B30*C28/D28</f>
        <v>6237.224767123288</v>
      </c>
    </row>
    <row r="31" spans="1:4" ht="15">
      <c r="A31" s="100">
        <v>40816</v>
      </c>
      <c r="B31" s="101">
        <f>A31-A30</f>
        <v>92</v>
      </c>
      <c r="C31" s="102">
        <v>469077</v>
      </c>
      <c r="D31" s="103">
        <f>C31*B31*C28/D28</f>
        <v>4729.324273972603</v>
      </c>
    </row>
    <row r="32" spans="1:4" ht="15">
      <c r="A32" s="100">
        <v>40908</v>
      </c>
      <c r="B32" s="101">
        <f>A32-A31</f>
        <v>92</v>
      </c>
      <c r="C32" s="102">
        <v>312718</v>
      </c>
      <c r="D32" s="103">
        <f>C32*B32*C28/D28</f>
        <v>3152.8828493150686</v>
      </c>
    </row>
    <row r="33" spans="1:4" ht="15.75">
      <c r="A33" s="104" t="s">
        <v>35</v>
      </c>
      <c r="B33" s="108"/>
      <c r="C33" s="106"/>
      <c r="D33" s="107">
        <f>SUM(D29:D32)</f>
        <v>21830.286684931507</v>
      </c>
    </row>
    <row r="34" spans="1:4" ht="15.75">
      <c r="A34" s="100"/>
      <c r="B34" s="115"/>
      <c r="C34" s="102"/>
      <c r="D34" s="107"/>
    </row>
    <row r="35" spans="1:4" ht="15">
      <c r="A35" s="100">
        <v>40908</v>
      </c>
      <c r="B35" s="110"/>
      <c r="C35" s="102">
        <v>0.04</v>
      </c>
      <c r="D35" s="103">
        <v>365</v>
      </c>
    </row>
    <row r="36" spans="1:4" ht="15">
      <c r="A36" s="100">
        <v>40999</v>
      </c>
      <c r="B36" s="101">
        <f>A36-A35</f>
        <v>91</v>
      </c>
      <c r="C36" s="102">
        <v>156359</v>
      </c>
      <c r="D36" s="103">
        <f>C36*B36*C35/D35</f>
        <v>1559.306191780822</v>
      </c>
    </row>
    <row r="37" spans="1:4" ht="16.5" thickBot="1">
      <c r="A37" s="116" t="s">
        <v>35</v>
      </c>
      <c r="B37" s="117"/>
      <c r="C37" s="118"/>
      <c r="D37" s="119">
        <f>SUM(D36)</f>
        <v>1559.306191780822</v>
      </c>
    </row>
    <row r="38" ht="15.75" thickTop="1"/>
  </sheetData>
  <mergeCells count="3">
    <mergeCell ref="A27:D27"/>
    <mergeCell ref="A1:D1"/>
    <mergeCell ref="F18:F21"/>
  </mergeCells>
  <printOptions horizontalCentered="1"/>
  <pageMargins left="0.984251968503937" right="0.984251968503937" top="0.984251968503937" bottom="0.984251968503937" header="0.5118110236220472" footer="0.5118110236220472"/>
  <pageSetup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75" zoomScaleNormal="75" workbookViewId="0" topLeftCell="B1">
      <selection activeCell="C3" sqref="C3"/>
    </sheetView>
  </sheetViews>
  <sheetFormatPr defaultColWidth="9.00390625" defaultRowHeight="12.75"/>
  <cols>
    <col min="1" max="1" width="6.00390625" style="1" customWidth="1"/>
    <col min="2" max="2" width="29.625" style="1" customWidth="1"/>
    <col min="3" max="3" width="20.00390625" style="1" customWidth="1"/>
    <col min="4" max="4" width="25.875" style="1" customWidth="1"/>
    <col min="5" max="5" width="25.625" style="1" customWidth="1"/>
    <col min="6" max="6" width="22.25390625" style="1" customWidth="1"/>
    <col min="7" max="7" width="19.25390625" style="1" customWidth="1"/>
    <col min="8" max="8" width="26.625" style="1" customWidth="1"/>
    <col min="9" max="9" width="21.25390625" style="1" customWidth="1"/>
    <col min="10" max="16384" width="9.125" style="1" customWidth="1"/>
  </cols>
  <sheetData>
    <row r="1" spans="6:9" ht="15.75" customHeight="1">
      <c r="F1" s="149" t="s">
        <v>1</v>
      </c>
      <c r="G1" s="149"/>
      <c r="H1" s="149"/>
      <c r="I1" s="149"/>
    </row>
    <row r="2" spans="6:9" ht="15.75" customHeight="1">
      <c r="F2" s="149" t="s">
        <v>85</v>
      </c>
      <c r="G2" s="149"/>
      <c r="H2" s="149"/>
      <c r="I2" s="149"/>
    </row>
    <row r="3" spans="6:9" ht="24.75" customHeight="1">
      <c r="F3" s="149" t="s">
        <v>86</v>
      </c>
      <c r="G3" s="149"/>
      <c r="H3" s="149"/>
      <c r="I3" s="149"/>
    </row>
    <row r="5" spans="1:9" ht="18">
      <c r="A5" s="150" t="s">
        <v>0</v>
      </c>
      <c r="B5" s="150"/>
      <c r="C5" s="150"/>
      <c r="D5" s="150"/>
      <c r="E5" s="150"/>
      <c r="F5" s="150"/>
      <c r="G5" s="150"/>
      <c r="H5" s="150"/>
      <c r="I5" s="150"/>
    </row>
    <row r="6" spans="3:11" ht="16.5" thickBot="1">
      <c r="C6" s="149"/>
      <c r="D6" s="149"/>
      <c r="E6" s="149"/>
      <c r="F6" s="149"/>
      <c r="G6" s="149"/>
      <c r="H6" s="149"/>
      <c r="I6" s="149"/>
      <c r="J6" s="149"/>
      <c r="K6" s="149"/>
    </row>
    <row r="7" spans="1:9" ht="56.25" customHeight="1">
      <c r="A7" s="153" t="s">
        <v>2</v>
      </c>
      <c r="B7" s="151" t="s">
        <v>3</v>
      </c>
      <c r="C7" s="151" t="s">
        <v>4</v>
      </c>
      <c r="D7" s="151" t="s">
        <v>5</v>
      </c>
      <c r="E7" s="151" t="s">
        <v>6</v>
      </c>
      <c r="F7" s="151" t="s">
        <v>63</v>
      </c>
      <c r="G7" s="151" t="s">
        <v>7</v>
      </c>
      <c r="H7" s="151"/>
      <c r="I7" s="155" t="s">
        <v>64</v>
      </c>
    </row>
    <row r="8" spans="1:9" ht="66.75" customHeight="1" thickBot="1">
      <c r="A8" s="154"/>
      <c r="B8" s="152"/>
      <c r="C8" s="152"/>
      <c r="D8" s="152"/>
      <c r="E8" s="152"/>
      <c r="F8" s="152"/>
      <c r="G8" s="3" t="s">
        <v>8</v>
      </c>
      <c r="H8" s="3" t="s">
        <v>9</v>
      </c>
      <c r="I8" s="156"/>
    </row>
    <row r="9" spans="1:9" ht="42" customHeight="1" thickBot="1">
      <c r="A9" s="157" t="s">
        <v>27</v>
      </c>
      <c r="B9" s="158"/>
      <c r="C9" s="158"/>
      <c r="D9" s="158"/>
      <c r="E9" s="158"/>
      <c r="F9" s="158"/>
      <c r="G9" s="158"/>
      <c r="H9" s="158"/>
      <c r="I9" s="159"/>
    </row>
    <row r="10" spans="1:9" ht="51" customHeight="1">
      <c r="A10" s="12" t="s">
        <v>10</v>
      </c>
      <c r="B10" s="9" t="s">
        <v>13</v>
      </c>
      <c r="C10" s="13">
        <v>0</v>
      </c>
      <c r="D10" s="13">
        <v>0</v>
      </c>
      <c r="E10" s="13">
        <v>0</v>
      </c>
      <c r="F10" s="13">
        <v>0</v>
      </c>
      <c r="G10" s="13"/>
      <c r="H10" s="13"/>
      <c r="I10" s="14"/>
    </row>
    <row r="11" spans="1:9" ht="51" customHeight="1">
      <c r="A11" s="11" t="s">
        <v>11</v>
      </c>
      <c r="B11" s="2" t="s">
        <v>12</v>
      </c>
      <c r="C11" s="15">
        <v>0</v>
      </c>
      <c r="D11" s="15">
        <v>0</v>
      </c>
      <c r="E11" s="15">
        <v>0</v>
      </c>
      <c r="F11" s="15">
        <v>0</v>
      </c>
      <c r="G11" s="15"/>
      <c r="H11" s="15"/>
      <c r="I11" s="16"/>
    </row>
    <row r="12" spans="1:9" ht="51" customHeight="1">
      <c r="A12" s="11" t="s">
        <v>14</v>
      </c>
      <c r="B12" s="2" t="s">
        <v>16</v>
      </c>
      <c r="C12" s="15">
        <v>2260711</v>
      </c>
      <c r="D12" s="15">
        <v>892138</v>
      </c>
      <c r="E12" s="15">
        <v>2890686</v>
      </c>
      <c r="F12" s="15">
        <f>SUM(C12,-D12,E12)</f>
        <v>4259259</v>
      </c>
      <c r="G12" s="15"/>
      <c r="H12" s="15"/>
      <c r="I12" s="16"/>
    </row>
    <row r="13" spans="1:9" ht="51" customHeight="1">
      <c r="A13" s="11" t="s">
        <v>15</v>
      </c>
      <c r="B13" s="2" t="s">
        <v>17</v>
      </c>
      <c r="C13" s="15">
        <v>0</v>
      </c>
      <c r="D13" s="15">
        <v>0</v>
      </c>
      <c r="E13" s="15">
        <v>0</v>
      </c>
      <c r="F13" s="15">
        <v>0</v>
      </c>
      <c r="G13" s="15"/>
      <c r="H13" s="15"/>
      <c r="I13" s="16"/>
    </row>
    <row r="14" spans="1:9" ht="15.75" customHeight="1">
      <c r="A14" s="154" t="s">
        <v>20</v>
      </c>
      <c r="B14" s="4" t="s">
        <v>18</v>
      </c>
      <c r="C14" s="17"/>
      <c r="D14" s="17"/>
      <c r="E14" s="18"/>
      <c r="F14" s="18"/>
      <c r="G14" s="18"/>
      <c r="H14" s="18"/>
      <c r="I14" s="19"/>
    </row>
    <row r="15" spans="1:9" ht="27" customHeight="1">
      <c r="A15" s="162"/>
      <c r="B15" s="5" t="s">
        <v>24</v>
      </c>
      <c r="C15" s="20"/>
      <c r="D15" s="20"/>
      <c r="E15" s="20"/>
      <c r="F15" s="21"/>
      <c r="G15" s="21"/>
      <c r="H15" s="21"/>
      <c r="I15" s="22"/>
    </row>
    <row r="16" spans="1:9" ht="24" customHeight="1">
      <c r="A16" s="162"/>
      <c r="B16" s="6" t="s">
        <v>25</v>
      </c>
      <c r="C16" s="164"/>
      <c r="D16" s="164"/>
      <c r="E16" s="164"/>
      <c r="F16" s="165"/>
      <c r="G16" s="165"/>
      <c r="H16" s="165"/>
      <c r="I16" s="166"/>
    </row>
    <row r="17" spans="1:9" ht="15.75" customHeight="1">
      <c r="A17" s="162"/>
      <c r="B17" s="7" t="s">
        <v>21</v>
      </c>
      <c r="C17" s="164"/>
      <c r="D17" s="164"/>
      <c r="E17" s="164"/>
      <c r="F17" s="165"/>
      <c r="G17" s="165"/>
      <c r="H17" s="165"/>
      <c r="I17" s="166"/>
    </row>
    <row r="18" spans="1:9" ht="24" customHeight="1">
      <c r="A18" s="162"/>
      <c r="B18" s="8" t="s">
        <v>65</v>
      </c>
      <c r="C18" s="164"/>
      <c r="D18" s="164"/>
      <c r="E18" s="164"/>
      <c r="F18" s="165"/>
      <c r="G18" s="165"/>
      <c r="H18" s="165"/>
      <c r="I18" s="166"/>
    </row>
    <row r="19" spans="1:9" ht="15.75" customHeight="1">
      <c r="A19" s="162"/>
      <c r="B19" s="7" t="s">
        <v>22</v>
      </c>
      <c r="C19" s="164"/>
      <c r="D19" s="164"/>
      <c r="E19" s="164"/>
      <c r="F19" s="165"/>
      <c r="G19" s="165"/>
      <c r="H19" s="165"/>
      <c r="I19" s="166"/>
    </row>
    <row r="20" spans="1:9" ht="24" customHeight="1">
      <c r="A20" s="162"/>
      <c r="B20" s="8" t="s">
        <v>26</v>
      </c>
      <c r="C20" s="164">
        <v>1188682.77</v>
      </c>
      <c r="D20" s="164">
        <v>329852.24</v>
      </c>
      <c r="E20" s="164"/>
      <c r="F20" s="165">
        <f>SUM(C20,-D20,E20)</f>
        <v>858830.53</v>
      </c>
      <c r="G20" s="165"/>
      <c r="H20" s="165"/>
      <c r="I20" s="166"/>
    </row>
    <row r="21" spans="1:9" ht="16.5" customHeight="1">
      <c r="A21" s="162"/>
      <c r="B21" s="7" t="s">
        <v>23</v>
      </c>
      <c r="C21" s="164"/>
      <c r="D21" s="164"/>
      <c r="E21" s="164"/>
      <c r="F21" s="165"/>
      <c r="G21" s="165"/>
      <c r="H21" s="165"/>
      <c r="I21" s="166"/>
    </row>
    <row r="22" spans="1:9" ht="15.75" customHeight="1" thickBot="1">
      <c r="A22" s="163"/>
      <c r="B22" s="7"/>
      <c r="C22" s="23"/>
      <c r="D22" s="23"/>
      <c r="E22" s="21"/>
      <c r="F22" s="21"/>
      <c r="G22" s="21"/>
      <c r="H22" s="21"/>
      <c r="I22" s="22"/>
    </row>
    <row r="23" spans="1:9" ht="27" customHeight="1" thickBot="1">
      <c r="A23" s="160" t="s">
        <v>19</v>
      </c>
      <c r="B23" s="161"/>
      <c r="C23" s="24">
        <f>SUM(C10:C21)</f>
        <v>3449393.77</v>
      </c>
      <c r="D23" s="24">
        <f>SUM(D10:D21)</f>
        <v>1221990.24</v>
      </c>
      <c r="E23" s="24">
        <f>SUM(E10:E21)</f>
        <v>2890686</v>
      </c>
      <c r="F23" s="24">
        <f>SUM(F10:F21)</f>
        <v>5118089.53</v>
      </c>
      <c r="G23" s="24">
        <v>1.5</v>
      </c>
      <c r="H23" s="26">
        <v>17951332</v>
      </c>
      <c r="I23" s="25">
        <f>SUM(F23/H23)*100</f>
        <v>28.510917908487237</v>
      </c>
    </row>
    <row r="24" spans="1:2" ht="15.75">
      <c r="A24" s="10"/>
      <c r="B24" s="10"/>
    </row>
    <row r="25" spans="1:2" ht="15.75">
      <c r="A25" s="10"/>
      <c r="B25" s="10"/>
    </row>
    <row r="26" spans="1:2" ht="15.75">
      <c r="A26" s="10"/>
      <c r="B26" s="10"/>
    </row>
    <row r="27" spans="1:2" ht="15.75">
      <c r="A27" s="10"/>
      <c r="B27" s="10"/>
    </row>
    <row r="28" spans="1:2" ht="15.75">
      <c r="A28" s="10"/>
      <c r="B28" s="10"/>
    </row>
    <row r="29" spans="1:2" ht="15.75">
      <c r="A29" s="10"/>
      <c r="B29" s="10"/>
    </row>
    <row r="30" spans="1:2" ht="15.75">
      <c r="A30" s="10"/>
      <c r="B30" s="10"/>
    </row>
    <row r="31" spans="1:2" ht="15.75">
      <c r="A31" s="10"/>
      <c r="B31" s="10"/>
    </row>
    <row r="32" spans="1:2" ht="15.75">
      <c r="A32" s="10"/>
      <c r="B32" s="10"/>
    </row>
    <row r="33" spans="1:2" ht="15.75">
      <c r="A33" s="10"/>
      <c r="B33" s="10"/>
    </row>
  </sheetData>
  <mergeCells count="37">
    <mergeCell ref="I16:I17"/>
    <mergeCell ref="I18:I19"/>
    <mergeCell ref="I20:I21"/>
    <mergeCell ref="G16:G17"/>
    <mergeCell ref="G18:G19"/>
    <mergeCell ref="G20:G21"/>
    <mergeCell ref="H16:H17"/>
    <mergeCell ref="H18:H19"/>
    <mergeCell ref="H20:H21"/>
    <mergeCell ref="E18:E19"/>
    <mergeCell ref="E20:E21"/>
    <mergeCell ref="F16:F17"/>
    <mergeCell ref="F18:F19"/>
    <mergeCell ref="F20:F21"/>
    <mergeCell ref="A9:I9"/>
    <mergeCell ref="A23:B23"/>
    <mergeCell ref="A14:A22"/>
    <mergeCell ref="C16:C17"/>
    <mergeCell ref="C18:C19"/>
    <mergeCell ref="C20:C21"/>
    <mergeCell ref="D16:D17"/>
    <mergeCell ref="D18:D19"/>
    <mergeCell ref="D20:D21"/>
    <mergeCell ref="E16:E17"/>
    <mergeCell ref="F7:F8"/>
    <mergeCell ref="A7:A8"/>
    <mergeCell ref="G7:H7"/>
    <mergeCell ref="I7:I8"/>
    <mergeCell ref="B7:B8"/>
    <mergeCell ref="C7:C8"/>
    <mergeCell ref="D7:D8"/>
    <mergeCell ref="E7:E8"/>
    <mergeCell ref="C6:K6"/>
    <mergeCell ref="A5:I5"/>
    <mergeCell ref="F1:I1"/>
    <mergeCell ref="F2:I2"/>
    <mergeCell ref="F3:I3"/>
  </mergeCells>
  <printOptions horizontalCentered="1"/>
  <pageMargins left="0.984251968503937" right="0.984251968503937" top="0.984251968503937" bottom="0.984251968503937" header="0.5118110236220472" footer="0.5118110236220472"/>
  <pageSetup horizontalDpi="300" verticalDpi="3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E14">
      <selection activeCell="C24" sqref="C24"/>
    </sheetView>
  </sheetViews>
  <sheetFormatPr defaultColWidth="9.00390625" defaultRowHeight="12.75"/>
  <cols>
    <col min="1" max="1" width="6.00390625" style="1" customWidth="1"/>
    <col min="2" max="2" width="29.625" style="1" customWidth="1"/>
    <col min="3" max="3" width="20.00390625" style="1" customWidth="1"/>
    <col min="4" max="4" width="25.875" style="1" customWidth="1"/>
    <col min="5" max="5" width="25.625" style="1" customWidth="1"/>
    <col min="6" max="6" width="22.25390625" style="1" customWidth="1"/>
    <col min="7" max="7" width="19.25390625" style="1" customWidth="1"/>
    <col min="8" max="8" width="26.625" style="1" customWidth="1"/>
    <col min="9" max="9" width="21.25390625" style="1" customWidth="1"/>
    <col min="10" max="16384" width="9.125" style="1" customWidth="1"/>
  </cols>
  <sheetData>
    <row r="1" spans="6:9" ht="15.75" customHeight="1">
      <c r="F1" s="167" t="s">
        <v>78</v>
      </c>
      <c r="G1" s="149"/>
      <c r="H1" s="149"/>
      <c r="I1" s="149"/>
    </row>
    <row r="2" spans="6:9" ht="15.75" customHeight="1">
      <c r="F2" s="149"/>
      <c r="G2" s="149"/>
      <c r="H2" s="149"/>
      <c r="I2" s="149"/>
    </row>
    <row r="3" spans="6:9" ht="24.75" customHeight="1">
      <c r="F3" s="149"/>
      <c r="G3" s="149"/>
      <c r="H3" s="149"/>
      <c r="I3" s="149"/>
    </row>
    <row r="5" spans="1:9" ht="18">
      <c r="A5" s="150" t="s">
        <v>0</v>
      </c>
      <c r="B5" s="150"/>
      <c r="C5" s="150"/>
      <c r="D5" s="150"/>
      <c r="E5" s="150"/>
      <c r="F5" s="150"/>
      <c r="G5" s="150"/>
      <c r="H5" s="150"/>
      <c r="I5" s="150"/>
    </row>
    <row r="6" spans="3:11" ht="16.5" thickBot="1">
      <c r="C6" s="149"/>
      <c r="D6" s="149"/>
      <c r="E6" s="149"/>
      <c r="F6" s="149"/>
      <c r="G6" s="149"/>
      <c r="H6" s="149"/>
      <c r="I6" s="149"/>
      <c r="J6" s="149"/>
      <c r="K6" s="149"/>
    </row>
    <row r="7" spans="1:9" ht="56.25" customHeight="1">
      <c r="A7" s="153" t="s">
        <v>2</v>
      </c>
      <c r="B7" s="151" t="s">
        <v>3</v>
      </c>
      <c r="C7" s="151" t="s">
        <v>4</v>
      </c>
      <c r="D7" s="151" t="s">
        <v>5</v>
      </c>
      <c r="E7" s="151" t="s">
        <v>6</v>
      </c>
      <c r="F7" s="151" t="s">
        <v>63</v>
      </c>
      <c r="G7" s="151" t="s">
        <v>7</v>
      </c>
      <c r="H7" s="151"/>
      <c r="I7" s="155" t="s">
        <v>64</v>
      </c>
    </row>
    <row r="8" spans="1:9" ht="66.75" customHeight="1" thickBot="1">
      <c r="A8" s="154"/>
      <c r="B8" s="152"/>
      <c r="C8" s="152"/>
      <c r="D8" s="152"/>
      <c r="E8" s="152"/>
      <c r="F8" s="152"/>
      <c r="G8" s="3" t="s">
        <v>8</v>
      </c>
      <c r="H8" s="3" t="s">
        <v>9</v>
      </c>
      <c r="I8" s="156"/>
    </row>
    <row r="9" spans="1:9" ht="42" customHeight="1" thickBot="1">
      <c r="A9" s="157" t="s">
        <v>28</v>
      </c>
      <c r="B9" s="158"/>
      <c r="C9" s="158"/>
      <c r="D9" s="158"/>
      <c r="E9" s="158"/>
      <c r="F9" s="158"/>
      <c r="G9" s="158"/>
      <c r="H9" s="158"/>
      <c r="I9" s="159"/>
    </row>
    <row r="10" spans="1:9" ht="51" customHeight="1">
      <c r="A10" s="12" t="s">
        <v>10</v>
      </c>
      <c r="B10" s="9" t="s">
        <v>13</v>
      </c>
      <c r="C10" s="13">
        <v>0</v>
      </c>
      <c r="D10" s="13">
        <v>0</v>
      </c>
      <c r="E10" s="13">
        <v>0</v>
      </c>
      <c r="F10" s="13">
        <v>0</v>
      </c>
      <c r="G10" s="13"/>
      <c r="H10" s="13"/>
      <c r="I10" s="14"/>
    </row>
    <row r="11" spans="1:9" ht="51" customHeight="1">
      <c r="A11" s="11" t="s">
        <v>11</v>
      </c>
      <c r="B11" s="2" t="s">
        <v>12</v>
      </c>
      <c r="C11" s="15">
        <v>0</v>
      </c>
      <c r="D11" s="15">
        <v>0</v>
      </c>
      <c r="E11" s="15">
        <v>0</v>
      </c>
      <c r="F11" s="15">
        <v>0</v>
      </c>
      <c r="G11" s="15"/>
      <c r="H11" s="15"/>
      <c r="I11" s="16"/>
    </row>
    <row r="12" spans="1:9" ht="51" customHeight="1">
      <c r="A12" s="11" t="s">
        <v>14</v>
      </c>
      <c r="B12" s="2" t="s">
        <v>16</v>
      </c>
      <c r="C12" s="15">
        <v>4259259</v>
      </c>
      <c r="D12" s="15">
        <v>831609</v>
      </c>
      <c r="E12" s="15"/>
      <c r="F12" s="15">
        <f>SUM(C12,-D12,E12)</f>
        <v>3427650</v>
      </c>
      <c r="G12" s="15"/>
      <c r="H12" s="15"/>
      <c r="I12" s="16"/>
    </row>
    <row r="13" spans="1:9" ht="51" customHeight="1">
      <c r="A13" s="11" t="s">
        <v>15</v>
      </c>
      <c r="B13" s="2" t="s">
        <v>17</v>
      </c>
      <c r="C13" s="15">
        <v>0</v>
      </c>
      <c r="D13" s="15">
        <v>0</v>
      </c>
      <c r="E13" s="15">
        <v>0</v>
      </c>
      <c r="F13" s="15">
        <v>0</v>
      </c>
      <c r="G13" s="15"/>
      <c r="H13" s="15"/>
      <c r="I13" s="16"/>
    </row>
    <row r="14" spans="1:9" ht="15.75" customHeight="1">
      <c r="A14" s="154" t="s">
        <v>20</v>
      </c>
      <c r="B14" s="4" t="s">
        <v>18</v>
      </c>
      <c r="C14" s="17"/>
      <c r="D14" s="17"/>
      <c r="E14" s="18"/>
      <c r="F14" s="18"/>
      <c r="G14" s="18"/>
      <c r="H14" s="18"/>
      <c r="I14" s="19"/>
    </row>
    <row r="15" spans="1:9" ht="27" customHeight="1">
      <c r="A15" s="162"/>
      <c r="B15" s="5" t="s">
        <v>24</v>
      </c>
      <c r="C15" s="20"/>
      <c r="D15" s="20"/>
      <c r="E15" s="20"/>
      <c r="F15" s="21"/>
      <c r="G15" s="21"/>
      <c r="H15" s="21"/>
      <c r="I15" s="22"/>
    </row>
    <row r="16" spans="1:9" ht="24" customHeight="1">
      <c r="A16" s="162"/>
      <c r="B16" s="6" t="s">
        <v>25</v>
      </c>
      <c r="C16" s="164"/>
      <c r="D16" s="164"/>
      <c r="E16" s="164"/>
      <c r="F16" s="165"/>
      <c r="G16" s="165"/>
      <c r="H16" s="165"/>
      <c r="I16" s="166"/>
    </row>
    <row r="17" spans="1:9" ht="15.75" customHeight="1">
      <c r="A17" s="162"/>
      <c r="B17" s="7" t="s">
        <v>21</v>
      </c>
      <c r="C17" s="164"/>
      <c r="D17" s="164"/>
      <c r="E17" s="164"/>
      <c r="F17" s="165"/>
      <c r="G17" s="165"/>
      <c r="H17" s="165"/>
      <c r="I17" s="166"/>
    </row>
    <row r="18" spans="1:9" ht="24" customHeight="1">
      <c r="A18" s="162"/>
      <c r="B18" s="8" t="s">
        <v>65</v>
      </c>
      <c r="C18" s="164"/>
      <c r="D18" s="164"/>
      <c r="E18" s="164"/>
      <c r="F18" s="165"/>
      <c r="G18" s="165"/>
      <c r="H18" s="165"/>
      <c r="I18" s="166"/>
    </row>
    <row r="19" spans="1:9" ht="15.75" customHeight="1">
      <c r="A19" s="162"/>
      <c r="B19" s="7" t="s">
        <v>22</v>
      </c>
      <c r="C19" s="164"/>
      <c r="D19" s="164"/>
      <c r="E19" s="164"/>
      <c r="F19" s="165"/>
      <c r="G19" s="165"/>
      <c r="H19" s="165"/>
      <c r="I19" s="166"/>
    </row>
    <row r="20" spans="1:9" ht="24" customHeight="1">
      <c r="A20" s="162"/>
      <c r="B20" s="8" t="s">
        <v>26</v>
      </c>
      <c r="C20" s="164">
        <v>858830.53</v>
      </c>
      <c r="D20" s="164">
        <v>329852.24</v>
      </c>
      <c r="E20" s="164"/>
      <c r="F20" s="165">
        <f>SUM(C20,-D20,E20)</f>
        <v>528978.29</v>
      </c>
      <c r="G20" s="165"/>
      <c r="H20" s="165"/>
      <c r="I20" s="166"/>
    </row>
    <row r="21" spans="1:9" ht="16.5" customHeight="1">
      <c r="A21" s="162"/>
      <c r="B21" s="7" t="s">
        <v>23</v>
      </c>
      <c r="C21" s="164"/>
      <c r="D21" s="164"/>
      <c r="E21" s="164"/>
      <c r="F21" s="165"/>
      <c r="G21" s="165"/>
      <c r="H21" s="165"/>
      <c r="I21" s="166"/>
    </row>
    <row r="22" spans="1:9" ht="15.75" customHeight="1" thickBot="1">
      <c r="A22" s="163"/>
      <c r="B22" s="7"/>
      <c r="C22" s="23"/>
      <c r="D22" s="23"/>
      <c r="E22" s="21"/>
      <c r="F22" s="21"/>
      <c r="G22" s="21"/>
      <c r="H22" s="21"/>
      <c r="I22" s="22"/>
    </row>
    <row r="23" spans="1:9" ht="27" customHeight="1" thickBot="1">
      <c r="A23" s="160" t="s">
        <v>19</v>
      </c>
      <c r="B23" s="161"/>
      <c r="C23" s="24">
        <f>SUM(C10:C21)</f>
        <v>5118089.53</v>
      </c>
      <c r="D23" s="24">
        <f>SUM(D10:D21)</f>
        <v>1161461.24</v>
      </c>
      <c r="E23" s="24">
        <f>SUM(E10:E21)</f>
        <v>0</v>
      </c>
      <c r="F23" s="24">
        <f>SUM(F10:F21)</f>
        <v>3956628.29</v>
      </c>
      <c r="G23" s="24">
        <v>1</v>
      </c>
      <c r="H23" s="26">
        <f>'2007'!H23*((G23/100)+1)</f>
        <v>18130845.32</v>
      </c>
      <c r="I23" s="25">
        <f>SUM(F23/H23)*100</f>
        <v>21.822635515154236</v>
      </c>
    </row>
    <row r="24" spans="1:2" ht="15.75">
      <c r="A24" s="10"/>
      <c r="B24" s="10"/>
    </row>
    <row r="25" spans="1:2" ht="15.75">
      <c r="A25" s="10"/>
      <c r="B25" s="10"/>
    </row>
    <row r="26" spans="1:2" ht="15.75">
      <c r="A26" s="10"/>
      <c r="B26" s="10"/>
    </row>
    <row r="27" spans="1:2" ht="15.75">
      <c r="A27" s="10"/>
      <c r="B27" s="10"/>
    </row>
    <row r="28" spans="1:2" ht="15.75">
      <c r="A28" s="10"/>
      <c r="B28" s="10"/>
    </row>
    <row r="29" spans="1:2" ht="15.75">
      <c r="A29" s="10"/>
      <c r="B29" s="10"/>
    </row>
    <row r="30" spans="1:2" ht="15.75">
      <c r="A30" s="10"/>
      <c r="B30" s="10"/>
    </row>
    <row r="31" spans="1:2" ht="15.75">
      <c r="A31" s="10"/>
      <c r="B31" s="10"/>
    </row>
    <row r="32" spans="1:2" ht="15.75">
      <c r="A32" s="10"/>
      <c r="B32" s="10"/>
    </row>
    <row r="33" spans="1:2" ht="15.75">
      <c r="A33" s="10"/>
      <c r="B33" s="10"/>
    </row>
  </sheetData>
  <mergeCells count="37">
    <mergeCell ref="C6:K6"/>
    <mergeCell ref="A5:I5"/>
    <mergeCell ref="F1:I1"/>
    <mergeCell ref="F2:I2"/>
    <mergeCell ref="F3:I3"/>
    <mergeCell ref="F7:F8"/>
    <mergeCell ref="A7:A8"/>
    <mergeCell ref="G7:H7"/>
    <mergeCell ref="I7:I8"/>
    <mergeCell ref="B7:B8"/>
    <mergeCell ref="C7:C8"/>
    <mergeCell ref="D7:D8"/>
    <mergeCell ref="E7:E8"/>
    <mergeCell ref="A9:I9"/>
    <mergeCell ref="A23:B23"/>
    <mergeCell ref="A14:A22"/>
    <mergeCell ref="C16:C17"/>
    <mergeCell ref="C18:C19"/>
    <mergeCell ref="C20:C21"/>
    <mergeCell ref="D16:D17"/>
    <mergeCell ref="D18:D19"/>
    <mergeCell ref="D20:D21"/>
    <mergeCell ref="E16:E17"/>
    <mergeCell ref="E18:E19"/>
    <mergeCell ref="E20:E21"/>
    <mergeCell ref="F16:F17"/>
    <mergeCell ref="F18:F19"/>
    <mergeCell ref="F20:F21"/>
    <mergeCell ref="I16:I17"/>
    <mergeCell ref="I18:I19"/>
    <mergeCell ref="I20:I21"/>
    <mergeCell ref="G16:G17"/>
    <mergeCell ref="G18:G19"/>
    <mergeCell ref="G20:G21"/>
    <mergeCell ref="H16:H17"/>
    <mergeCell ref="H18:H19"/>
    <mergeCell ref="H20:H21"/>
  </mergeCells>
  <printOptions horizontalCentered="1"/>
  <pageMargins left="0.984251968503937" right="0.984251968503937" top="0.984251968503937" bottom="0.984251968503937" header="0.5118110236220472" footer="0.5118110236220472"/>
  <pageSetup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A1">
      <selection activeCell="C16" sqref="C16:C17"/>
    </sheetView>
  </sheetViews>
  <sheetFormatPr defaultColWidth="9.00390625" defaultRowHeight="12.75"/>
  <cols>
    <col min="1" max="1" width="6.00390625" style="1" customWidth="1"/>
    <col min="2" max="2" width="29.625" style="1" customWidth="1"/>
    <col min="3" max="3" width="20.00390625" style="1" customWidth="1"/>
    <col min="4" max="4" width="25.875" style="1" customWidth="1"/>
    <col min="5" max="5" width="25.625" style="1" customWidth="1"/>
    <col min="6" max="6" width="22.25390625" style="1" customWidth="1"/>
    <col min="7" max="7" width="19.25390625" style="1" customWidth="1"/>
    <col min="8" max="8" width="26.625" style="1" customWidth="1"/>
    <col min="9" max="9" width="21.25390625" style="1" customWidth="1"/>
    <col min="10" max="16384" width="9.125" style="1" customWidth="1"/>
  </cols>
  <sheetData>
    <row r="1" spans="6:9" ht="15.75" customHeight="1">
      <c r="F1" s="167" t="s">
        <v>79</v>
      </c>
      <c r="G1" s="149"/>
      <c r="H1" s="149"/>
      <c r="I1" s="149"/>
    </row>
    <row r="2" spans="6:9" ht="15.75" customHeight="1">
      <c r="F2" s="149"/>
      <c r="G2" s="149"/>
      <c r="H2" s="149"/>
      <c r="I2" s="149"/>
    </row>
    <row r="3" spans="6:9" ht="24.75" customHeight="1">
      <c r="F3" s="149"/>
      <c r="G3" s="149"/>
      <c r="H3" s="149"/>
      <c r="I3" s="149"/>
    </row>
    <row r="5" spans="1:9" ht="18">
      <c r="A5" s="150" t="s">
        <v>0</v>
      </c>
      <c r="B5" s="150"/>
      <c r="C5" s="150"/>
      <c r="D5" s="150"/>
      <c r="E5" s="150"/>
      <c r="F5" s="150"/>
      <c r="G5" s="150"/>
      <c r="H5" s="150"/>
      <c r="I5" s="150"/>
    </row>
    <row r="6" spans="3:11" ht="16.5" thickBot="1">
      <c r="C6" s="149"/>
      <c r="D6" s="149"/>
      <c r="E6" s="149"/>
      <c r="F6" s="149"/>
      <c r="G6" s="149"/>
      <c r="H6" s="149"/>
      <c r="I6" s="149"/>
      <c r="J6" s="149"/>
      <c r="K6" s="149"/>
    </row>
    <row r="7" spans="1:9" ht="56.25" customHeight="1">
      <c r="A7" s="153" t="s">
        <v>2</v>
      </c>
      <c r="B7" s="151" t="s">
        <v>3</v>
      </c>
      <c r="C7" s="151" t="s">
        <v>4</v>
      </c>
      <c r="D7" s="151" t="s">
        <v>5</v>
      </c>
      <c r="E7" s="151" t="s">
        <v>6</v>
      </c>
      <c r="F7" s="151" t="s">
        <v>63</v>
      </c>
      <c r="G7" s="151" t="s">
        <v>7</v>
      </c>
      <c r="H7" s="151"/>
      <c r="I7" s="155" t="s">
        <v>64</v>
      </c>
    </row>
    <row r="8" spans="1:9" ht="66.75" customHeight="1" thickBot="1">
      <c r="A8" s="154"/>
      <c r="B8" s="152"/>
      <c r="C8" s="152"/>
      <c r="D8" s="152"/>
      <c r="E8" s="152"/>
      <c r="F8" s="152"/>
      <c r="G8" s="3" t="s">
        <v>8</v>
      </c>
      <c r="H8" s="3" t="s">
        <v>9</v>
      </c>
      <c r="I8" s="156"/>
    </row>
    <row r="9" spans="1:9" ht="42" customHeight="1" thickBot="1">
      <c r="A9" s="157" t="s">
        <v>29</v>
      </c>
      <c r="B9" s="158"/>
      <c r="C9" s="158"/>
      <c r="D9" s="158"/>
      <c r="E9" s="158"/>
      <c r="F9" s="158"/>
      <c r="G9" s="158"/>
      <c r="H9" s="158"/>
      <c r="I9" s="159"/>
    </row>
    <row r="10" spans="1:9" ht="51" customHeight="1">
      <c r="A10" s="12" t="s">
        <v>10</v>
      </c>
      <c r="B10" s="9" t="s">
        <v>13</v>
      </c>
      <c r="C10" s="13">
        <v>0</v>
      </c>
      <c r="D10" s="13">
        <v>0</v>
      </c>
      <c r="E10" s="13">
        <v>0</v>
      </c>
      <c r="F10" s="13">
        <v>0</v>
      </c>
      <c r="G10" s="13"/>
      <c r="H10" s="13"/>
      <c r="I10" s="14"/>
    </row>
    <row r="11" spans="1:9" ht="51" customHeight="1">
      <c r="A11" s="11" t="s">
        <v>11</v>
      </c>
      <c r="B11" s="2" t="s">
        <v>12</v>
      </c>
      <c r="C11" s="15">
        <v>0</v>
      </c>
      <c r="D11" s="15">
        <v>0</v>
      </c>
      <c r="E11" s="15">
        <v>0</v>
      </c>
      <c r="F11" s="15">
        <v>0</v>
      </c>
      <c r="G11" s="15"/>
      <c r="H11" s="15"/>
      <c r="I11" s="16"/>
    </row>
    <row r="12" spans="1:9" ht="51" customHeight="1">
      <c r="A12" s="11" t="s">
        <v>14</v>
      </c>
      <c r="B12" s="2" t="s">
        <v>16</v>
      </c>
      <c r="C12" s="15">
        <v>3427650</v>
      </c>
      <c r="D12" s="15">
        <v>470440</v>
      </c>
      <c r="E12" s="15"/>
      <c r="F12" s="15">
        <f>SUM(C12,-D12,E12)</f>
        <v>2957210</v>
      </c>
      <c r="G12" s="15"/>
      <c r="H12" s="15"/>
      <c r="I12" s="16"/>
    </row>
    <row r="13" spans="1:9" ht="51" customHeight="1">
      <c r="A13" s="11" t="s">
        <v>15</v>
      </c>
      <c r="B13" s="2" t="s">
        <v>17</v>
      </c>
      <c r="C13" s="15">
        <v>0</v>
      </c>
      <c r="D13" s="15">
        <v>0</v>
      </c>
      <c r="E13" s="15">
        <v>0</v>
      </c>
      <c r="F13" s="15">
        <v>0</v>
      </c>
      <c r="G13" s="15"/>
      <c r="H13" s="15"/>
      <c r="I13" s="16"/>
    </row>
    <row r="14" spans="1:9" ht="15.75" customHeight="1">
      <c r="A14" s="154" t="s">
        <v>20</v>
      </c>
      <c r="B14" s="4" t="s">
        <v>18</v>
      </c>
      <c r="C14" s="17"/>
      <c r="D14" s="17"/>
      <c r="E14" s="18"/>
      <c r="F14" s="18"/>
      <c r="G14" s="18"/>
      <c r="H14" s="18"/>
      <c r="I14" s="19"/>
    </row>
    <row r="15" spans="1:9" ht="27" customHeight="1">
      <c r="A15" s="162"/>
      <c r="B15" s="5" t="s">
        <v>24</v>
      </c>
      <c r="C15" s="20"/>
      <c r="D15" s="20"/>
      <c r="E15" s="20"/>
      <c r="F15" s="21"/>
      <c r="G15" s="21"/>
      <c r="H15" s="21"/>
      <c r="I15" s="22"/>
    </row>
    <row r="16" spans="1:9" ht="24" customHeight="1">
      <c r="A16" s="162"/>
      <c r="B16" s="6" t="s">
        <v>25</v>
      </c>
      <c r="C16" s="164"/>
      <c r="D16" s="164"/>
      <c r="E16" s="164"/>
      <c r="F16" s="165"/>
      <c r="G16" s="165"/>
      <c r="H16" s="165"/>
      <c r="I16" s="166"/>
    </row>
    <row r="17" spans="1:9" ht="15.75" customHeight="1">
      <c r="A17" s="162"/>
      <c r="B17" s="7" t="s">
        <v>21</v>
      </c>
      <c r="C17" s="164"/>
      <c r="D17" s="164"/>
      <c r="E17" s="164"/>
      <c r="F17" s="165"/>
      <c r="G17" s="165"/>
      <c r="H17" s="165"/>
      <c r="I17" s="166"/>
    </row>
    <row r="18" spans="1:9" ht="24" customHeight="1">
      <c r="A18" s="162"/>
      <c r="B18" s="8" t="s">
        <v>65</v>
      </c>
      <c r="C18" s="164"/>
      <c r="D18" s="164"/>
      <c r="E18" s="164"/>
      <c r="F18" s="165"/>
      <c r="G18" s="165"/>
      <c r="H18" s="165"/>
      <c r="I18" s="166"/>
    </row>
    <row r="19" spans="1:9" ht="15.75" customHeight="1">
      <c r="A19" s="162"/>
      <c r="B19" s="7" t="s">
        <v>22</v>
      </c>
      <c r="C19" s="164"/>
      <c r="D19" s="164"/>
      <c r="E19" s="164"/>
      <c r="F19" s="165"/>
      <c r="G19" s="165"/>
      <c r="H19" s="165"/>
      <c r="I19" s="166"/>
    </row>
    <row r="20" spans="1:9" ht="24" customHeight="1">
      <c r="A20" s="162"/>
      <c r="B20" s="8" t="s">
        <v>26</v>
      </c>
      <c r="C20" s="164">
        <v>528978.29</v>
      </c>
      <c r="D20" s="164">
        <v>329852.24</v>
      </c>
      <c r="E20" s="164"/>
      <c r="F20" s="165">
        <f>SUM(C20,-D20,E20)</f>
        <v>199126.05000000005</v>
      </c>
      <c r="G20" s="165"/>
      <c r="H20" s="165"/>
      <c r="I20" s="166"/>
    </row>
    <row r="21" spans="1:9" ht="16.5" customHeight="1">
      <c r="A21" s="162"/>
      <c r="B21" s="7" t="s">
        <v>23</v>
      </c>
      <c r="C21" s="164"/>
      <c r="D21" s="164"/>
      <c r="E21" s="164"/>
      <c r="F21" s="165"/>
      <c r="G21" s="165"/>
      <c r="H21" s="165"/>
      <c r="I21" s="166"/>
    </row>
    <row r="22" spans="1:9" ht="15.75" customHeight="1" thickBot="1">
      <c r="A22" s="163"/>
      <c r="B22" s="7"/>
      <c r="C22" s="23"/>
      <c r="D22" s="23"/>
      <c r="E22" s="21"/>
      <c r="F22" s="21"/>
      <c r="G22" s="21"/>
      <c r="H22" s="21"/>
      <c r="I22" s="22"/>
    </row>
    <row r="23" spans="1:9" ht="27" customHeight="1" thickBot="1">
      <c r="A23" s="160" t="s">
        <v>19</v>
      </c>
      <c r="B23" s="161"/>
      <c r="C23" s="24">
        <f>SUM(C10:C21)</f>
        <v>3956628.29</v>
      </c>
      <c r="D23" s="24">
        <f>SUM(D10:D21)</f>
        <v>800292.24</v>
      </c>
      <c r="E23" s="24">
        <f>SUM(E10:E21)</f>
        <v>0</v>
      </c>
      <c r="F23" s="24">
        <f>SUM(F10:F22)</f>
        <v>3156336.05</v>
      </c>
      <c r="G23" s="24">
        <v>1</v>
      </c>
      <c r="H23" s="26">
        <f>'2008'!H23*((G23/100)+1)</f>
        <v>18312153.7732</v>
      </c>
      <c r="I23" s="25">
        <f>SUM(F23/H23)*100</f>
        <v>17.236290657515806</v>
      </c>
    </row>
    <row r="24" spans="1:2" ht="15.75">
      <c r="A24" s="10"/>
      <c r="B24" s="10"/>
    </row>
    <row r="25" spans="1:2" ht="15.75">
      <c r="A25" s="10"/>
      <c r="B25" s="10"/>
    </row>
    <row r="26" spans="1:2" ht="15.75">
      <c r="A26" s="10"/>
      <c r="B26" s="10"/>
    </row>
    <row r="27" spans="1:2" ht="15.75">
      <c r="A27" s="10"/>
      <c r="B27" s="10"/>
    </row>
    <row r="28" spans="1:2" ht="15.75">
      <c r="A28" s="10"/>
      <c r="B28" s="10"/>
    </row>
    <row r="29" spans="1:2" ht="15.75">
      <c r="A29" s="10"/>
      <c r="B29" s="10"/>
    </row>
    <row r="30" spans="1:2" ht="15.75">
      <c r="A30" s="10"/>
      <c r="B30" s="10"/>
    </row>
    <row r="31" spans="1:2" ht="15.75">
      <c r="A31" s="10"/>
      <c r="B31" s="10"/>
    </row>
    <row r="32" spans="1:2" ht="15.75">
      <c r="A32" s="10"/>
      <c r="B32" s="10"/>
    </row>
    <row r="33" spans="1:2" ht="15.75">
      <c r="A33" s="10"/>
      <c r="B33" s="10"/>
    </row>
  </sheetData>
  <mergeCells count="37">
    <mergeCell ref="I16:I17"/>
    <mergeCell ref="I18:I19"/>
    <mergeCell ref="I20:I21"/>
    <mergeCell ref="G16:G17"/>
    <mergeCell ref="G18:G19"/>
    <mergeCell ref="G20:G21"/>
    <mergeCell ref="H16:H17"/>
    <mergeCell ref="H18:H19"/>
    <mergeCell ref="H20:H21"/>
    <mergeCell ref="E18:E19"/>
    <mergeCell ref="E20:E21"/>
    <mergeCell ref="F16:F17"/>
    <mergeCell ref="F18:F19"/>
    <mergeCell ref="F20:F21"/>
    <mergeCell ref="A9:I9"/>
    <mergeCell ref="A23:B23"/>
    <mergeCell ref="A14:A22"/>
    <mergeCell ref="C16:C17"/>
    <mergeCell ref="C18:C19"/>
    <mergeCell ref="C20:C21"/>
    <mergeCell ref="D16:D17"/>
    <mergeCell ref="D18:D19"/>
    <mergeCell ref="D20:D21"/>
    <mergeCell ref="E16:E17"/>
    <mergeCell ref="F7:F8"/>
    <mergeCell ref="A7:A8"/>
    <mergeCell ref="G7:H7"/>
    <mergeCell ref="I7:I8"/>
    <mergeCell ref="B7:B8"/>
    <mergeCell ref="C7:C8"/>
    <mergeCell ref="D7:D8"/>
    <mergeCell ref="E7:E8"/>
    <mergeCell ref="C6:K6"/>
    <mergeCell ref="A5:I5"/>
    <mergeCell ref="F1:I1"/>
    <mergeCell ref="F2:I2"/>
    <mergeCell ref="F3:I3"/>
  </mergeCells>
  <printOptions horizontalCentered="1"/>
  <pageMargins left="0.984251968503937" right="0.984251968503937" top="0.984251968503937" bottom="0.984251968503937" header="0.5118110236220472" footer="0.5118110236220472"/>
  <pageSetup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B11">
      <selection activeCell="D13" sqref="D13"/>
    </sheetView>
  </sheetViews>
  <sheetFormatPr defaultColWidth="9.00390625" defaultRowHeight="12.75"/>
  <cols>
    <col min="1" max="1" width="6.00390625" style="1" customWidth="1"/>
    <col min="2" max="2" width="29.625" style="1" customWidth="1"/>
    <col min="3" max="3" width="20.00390625" style="1" customWidth="1"/>
    <col min="4" max="4" width="25.875" style="1" customWidth="1"/>
    <col min="5" max="5" width="25.625" style="1" customWidth="1"/>
    <col min="6" max="6" width="22.25390625" style="1" customWidth="1"/>
    <col min="7" max="7" width="19.25390625" style="1" customWidth="1"/>
    <col min="8" max="8" width="26.625" style="1" customWidth="1"/>
    <col min="9" max="9" width="21.25390625" style="1" customWidth="1"/>
    <col min="10" max="16384" width="9.125" style="1" customWidth="1"/>
  </cols>
  <sheetData>
    <row r="1" spans="6:9" ht="15.75" customHeight="1">
      <c r="F1" s="167" t="s">
        <v>80</v>
      </c>
      <c r="G1" s="149"/>
      <c r="H1" s="149"/>
      <c r="I1" s="149"/>
    </row>
    <row r="2" spans="6:9" ht="15.75" customHeight="1">
      <c r="F2" s="149"/>
      <c r="G2" s="149"/>
      <c r="H2" s="149"/>
      <c r="I2" s="149"/>
    </row>
    <row r="3" spans="6:9" ht="24.75" customHeight="1">
      <c r="F3" s="149"/>
      <c r="G3" s="149"/>
      <c r="H3" s="149"/>
      <c r="I3" s="149"/>
    </row>
    <row r="5" spans="1:9" ht="18">
      <c r="A5" s="150" t="s">
        <v>0</v>
      </c>
      <c r="B5" s="150"/>
      <c r="C5" s="150"/>
      <c r="D5" s="150"/>
      <c r="E5" s="150"/>
      <c r="F5" s="150"/>
      <c r="G5" s="150"/>
      <c r="H5" s="150"/>
      <c r="I5" s="150"/>
    </row>
    <row r="6" spans="3:11" ht="16.5" thickBot="1">
      <c r="C6" s="149"/>
      <c r="D6" s="149"/>
      <c r="E6" s="149"/>
      <c r="F6" s="149"/>
      <c r="G6" s="149"/>
      <c r="H6" s="149"/>
      <c r="I6" s="149"/>
      <c r="J6" s="149"/>
      <c r="K6" s="149"/>
    </row>
    <row r="7" spans="1:9" ht="56.25" customHeight="1">
      <c r="A7" s="153" t="s">
        <v>2</v>
      </c>
      <c r="B7" s="151" t="s">
        <v>3</v>
      </c>
      <c r="C7" s="151" t="s">
        <v>4</v>
      </c>
      <c r="D7" s="151" t="s">
        <v>5</v>
      </c>
      <c r="E7" s="151" t="s">
        <v>6</v>
      </c>
      <c r="F7" s="151" t="s">
        <v>63</v>
      </c>
      <c r="G7" s="151" t="s">
        <v>7</v>
      </c>
      <c r="H7" s="151"/>
      <c r="I7" s="155" t="s">
        <v>64</v>
      </c>
    </row>
    <row r="8" spans="1:9" ht="66.75" customHeight="1" thickBot="1">
      <c r="A8" s="154"/>
      <c r="B8" s="152"/>
      <c r="C8" s="152"/>
      <c r="D8" s="152"/>
      <c r="E8" s="152"/>
      <c r="F8" s="152"/>
      <c r="G8" s="3" t="s">
        <v>8</v>
      </c>
      <c r="H8" s="3" t="s">
        <v>9</v>
      </c>
      <c r="I8" s="156"/>
    </row>
    <row r="9" spans="1:9" ht="42" customHeight="1" thickBot="1">
      <c r="A9" s="157" t="s">
        <v>30</v>
      </c>
      <c r="B9" s="158"/>
      <c r="C9" s="158"/>
      <c r="D9" s="158"/>
      <c r="E9" s="158"/>
      <c r="F9" s="158"/>
      <c r="G9" s="158"/>
      <c r="H9" s="158"/>
      <c r="I9" s="159"/>
    </row>
    <row r="10" spans="1:9" ht="51" customHeight="1">
      <c r="A10" s="12" t="s">
        <v>10</v>
      </c>
      <c r="B10" s="9" t="s">
        <v>13</v>
      </c>
      <c r="C10" s="13">
        <v>0</v>
      </c>
      <c r="D10" s="13">
        <v>0</v>
      </c>
      <c r="E10" s="13">
        <v>0</v>
      </c>
      <c r="F10" s="13">
        <v>0</v>
      </c>
      <c r="G10" s="13"/>
      <c r="H10" s="13"/>
      <c r="I10" s="14"/>
    </row>
    <row r="11" spans="1:9" ht="51" customHeight="1">
      <c r="A11" s="11" t="s">
        <v>11</v>
      </c>
      <c r="B11" s="2" t="s">
        <v>12</v>
      </c>
      <c r="C11" s="15">
        <v>0</v>
      </c>
      <c r="D11" s="15">
        <v>0</v>
      </c>
      <c r="E11" s="15">
        <v>0</v>
      </c>
      <c r="F11" s="15">
        <v>0</v>
      </c>
      <c r="G11" s="15"/>
      <c r="H11" s="15"/>
      <c r="I11" s="16"/>
    </row>
    <row r="12" spans="1:9" ht="51" customHeight="1">
      <c r="A12" s="11" t="s">
        <v>14</v>
      </c>
      <c r="B12" s="2" t="s">
        <v>16</v>
      </c>
      <c r="C12" s="15">
        <v>2957210</v>
      </c>
      <c r="D12" s="15">
        <v>1030086</v>
      </c>
      <c r="E12" s="15"/>
      <c r="F12" s="15">
        <f>SUM(C12,-D12,E12)</f>
        <v>1927124</v>
      </c>
      <c r="G12" s="15"/>
      <c r="H12" s="15"/>
      <c r="I12" s="16"/>
    </row>
    <row r="13" spans="1:9" ht="51" customHeight="1">
      <c r="A13" s="11" t="s">
        <v>15</v>
      </c>
      <c r="B13" s="2" t="s">
        <v>17</v>
      </c>
      <c r="C13" s="15">
        <v>0</v>
      </c>
      <c r="D13" s="15">
        <v>0</v>
      </c>
      <c r="E13" s="15">
        <v>0</v>
      </c>
      <c r="F13" s="15">
        <v>0</v>
      </c>
      <c r="G13" s="15"/>
      <c r="H13" s="15"/>
      <c r="I13" s="16"/>
    </row>
    <row r="14" spans="1:9" ht="15.75" customHeight="1">
      <c r="A14" s="154" t="s">
        <v>20</v>
      </c>
      <c r="B14" s="4" t="s">
        <v>18</v>
      </c>
      <c r="C14" s="17"/>
      <c r="D14" s="17"/>
      <c r="E14" s="18"/>
      <c r="F14" s="18"/>
      <c r="G14" s="18"/>
      <c r="H14" s="18"/>
      <c r="I14" s="19"/>
    </row>
    <row r="15" spans="1:9" ht="27" customHeight="1">
      <c r="A15" s="162"/>
      <c r="B15" s="5" t="s">
        <v>24</v>
      </c>
      <c r="C15" s="20"/>
      <c r="D15" s="20"/>
      <c r="E15" s="20"/>
      <c r="F15" s="21"/>
      <c r="G15" s="21"/>
      <c r="H15" s="21"/>
      <c r="I15" s="22"/>
    </row>
    <row r="16" spans="1:9" ht="24" customHeight="1">
      <c r="A16" s="162"/>
      <c r="B16" s="6" t="s">
        <v>25</v>
      </c>
      <c r="C16" s="164"/>
      <c r="D16" s="164"/>
      <c r="E16" s="164"/>
      <c r="F16" s="165"/>
      <c r="G16" s="165"/>
      <c r="H16" s="165"/>
      <c r="I16" s="166"/>
    </row>
    <row r="17" spans="1:9" ht="15.75" customHeight="1">
      <c r="A17" s="162"/>
      <c r="B17" s="7" t="s">
        <v>21</v>
      </c>
      <c r="C17" s="164"/>
      <c r="D17" s="164"/>
      <c r="E17" s="164"/>
      <c r="F17" s="165"/>
      <c r="G17" s="165"/>
      <c r="H17" s="165"/>
      <c r="I17" s="166"/>
    </row>
    <row r="18" spans="1:9" ht="24" customHeight="1">
      <c r="A18" s="162"/>
      <c r="B18" s="8" t="s">
        <v>65</v>
      </c>
      <c r="C18" s="164"/>
      <c r="D18" s="164"/>
      <c r="E18" s="164"/>
      <c r="F18" s="165"/>
      <c r="G18" s="165"/>
      <c r="H18" s="165"/>
      <c r="I18" s="166"/>
    </row>
    <row r="19" spans="1:9" ht="15.75" customHeight="1">
      <c r="A19" s="162"/>
      <c r="B19" s="7" t="s">
        <v>22</v>
      </c>
      <c r="C19" s="164"/>
      <c r="D19" s="164"/>
      <c r="E19" s="164"/>
      <c r="F19" s="165"/>
      <c r="G19" s="165"/>
      <c r="H19" s="165"/>
      <c r="I19" s="166"/>
    </row>
    <row r="20" spans="1:9" ht="24" customHeight="1">
      <c r="A20" s="162"/>
      <c r="B20" s="8" t="s">
        <v>26</v>
      </c>
      <c r="C20" s="164">
        <v>199126.05</v>
      </c>
      <c r="D20" s="164">
        <v>168726.05</v>
      </c>
      <c r="E20" s="164"/>
      <c r="F20" s="165">
        <f>SUM(C20,-D20,E20)</f>
        <v>30400</v>
      </c>
      <c r="G20" s="165"/>
      <c r="H20" s="165"/>
      <c r="I20" s="166"/>
    </row>
    <row r="21" spans="1:9" ht="16.5" customHeight="1">
      <c r="A21" s="162"/>
      <c r="B21" s="7" t="s">
        <v>23</v>
      </c>
      <c r="C21" s="164"/>
      <c r="D21" s="164"/>
      <c r="E21" s="164"/>
      <c r="F21" s="165"/>
      <c r="G21" s="165"/>
      <c r="H21" s="165"/>
      <c r="I21" s="166"/>
    </row>
    <row r="22" spans="1:9" ht="15.75" customHeight="1" thickBot="1">
      <c r="A22" s="163"/>
      <c r="B22" s="7"/>
      <c r="C22" s="23"/>
      <c r="D22" s="23"/>
      <c r="E22" s="21"/>
      <c r="F22" s="21"/>
      <c r="G22" s="21"/>
      <c r="H22" s="21"/>
      <c r="I22" s="22"/>
    </row>
    <row r="23" spans="1:9" ht="27" customHeight="1" thickBot="1">
      <c r="A23" s="160" t="s">
        <v>19</v>
      </c>
      <c r="B23" s="161"/>
      <c r="C23" s="24">
        <f>SUM(C10:C21)</f>
        <v>3156336.05</v>
      </c>
      <c r="D23" s="24">
        <f>SUM(D10:D21)</f>
        <v>1198812.05</v>
      </c>
      <c r="E23" s="24">
        <f>SUM(E10:E21)</f>
        <v>0</v>
      </c>
      <c r="F23" s="24">
        <f>SUM(F10:F22)</f>
        <v>1957524</v>
      </c>
      <c r="G23" s="24">
        <v>1</v>
      </c>
      <c r="H23" s="26">
        <f>'2009'!H23*((G23/100)+1)</f>
        <v>18495275.310932003</v>
      </c>
      <c r="I23" s="25">
        <f>SUM(F23/H23)*100</f>
        <v>10.583913821725952</v>
      </c>
    </row>
    <row r="24" spans="1:2" ht="15.75">
      <c r="A24" s="10"/>
      <c r="B24" s="10"/>
    </row>
    <row r="25" spans="1:2" ht="15.75">
      <c r="A25" s="10"/>
      <c r="B25" s="10"/>
    </row>
    <row r="26" spans="1:2" ht="15.75">
      <c r="A26" s="10"/>
      <c r="B26" s="10"/>
    </row>
    <row r="27" spans="1:2" ht="15.75">
      <c r="A27" s="10"/>
      <c r="B27" s="10"/>
    </row>
    <row r="28" spans="1:2" ht="15.75">
      <c r="A28" s="10"/>
      <c r="B28" s="10"/>
    </row>
    <row r="29" spans="1:2" ht="15.75">
      <c r="A29" s="10"/>
      <c r="B29" s="10"/>
    </row>
    <row r="30" spans="1:2" ht="15.75">
      <c r="A30" s="10"/>
      <c r="B30" s="10"/>
    </row>
    <row r="31" spans="1:2" ht="15.75">
      <c r="A31" s="10"/>
      <c r="B31" s="10"/>
    </row>
    <row r="32" spans="1:2" ht="15.75">
      <c r="A32" s="10"/>
      <c r="B32" s="10"/>
    </row>
    <row r="33" spans="1:2" ht="15.75">
      <c r="A33" s="10"/>
      <c r="B33" s="10"/>
    </row>
  </sheetData>
  <mergeCells count="37">
    <mergeCell ref="C6:K6"/>
    <mergeCell ref="A5:I5"/>
    <mergeCell ref="F1:I1"/>
    <mergeCell ref="F2:I2"/>
    <mergeCell ref="F3:I3"/>
    <mergeCell ref="F7:F8"/>
    <mergeCell ref="A7:A8"/>
    <mergeCell ref="G7:H7"/>
    <mergeCell ref="I7:I8"/>
    <mergeCell ref="B7:B8"/>
    <mergeCell ref="C7:C8"/>
    <mergeCell ref="D7:D8"/>
    <mergeCell ref="E7:E8"/>
    <mergeCell ref="A9:I9"/>
    <mergeCell ref="A23:B23"/>
    <mergeCell ref="A14:A22"/>
    <mergeCell ref="C16:C17"/>
    <mergeCell ref="C18:C19"/>
    <mergeCell ref="C20:C21"/>
    <mergeCell ref="D16:D17"/>
    <mergeCell ref="D18:D19"/>
    <mergeCell ref="D20:D21"/>
    <mergeCell ref="E16:E17"/>
    <mergeCell ref="E18:E19"/>
    <mergeCell ref="E20:E21"/>
    <mergeCell ref="F16:F17"/>
    <mergeCell ref="F18:F19"/>
    <mergeCell ref="F20:F21"/>
    <mergeCell ref="I16:I17"/>
    <mergeCell ref="I18:I19"/>
    <mergeCell ref="I20:I21"/>
    <mergeCell ref="G16:G17"/>
    <mergeCell ref="G18:G19"/>
    <mergeCell ref="G20:G21"/>
    <mergeCell ref="H16:H17"/>
    <mergeCell ref="H18:H19"/>
    <mergeCell ref="H20:H21"/>
  </mergeCells>
  <printOptions horizontalCentered="1"/>
  <pageMargins left="0.984251968503937" right="0.984251968503937" top="0.984251968503937" bottom="0.984251968503937" header="0.5118110236220472" footer="0.5118110236220472"/>
  <pageSetup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B10">
      <selection activeCell="D13" sqref="D13"/>
    </sheetView>
  </sheetViews>
  <sheetFormatPr defaultColWidth="9.00390625" defaultRowHeight="12.75"/>
  <cols>
    <col min="1" max="1" width="6.00390625" style="1" customWidth="1"/>
    <col min="2" max="2" width="29.625" style="1" customWidth="1"/>
    <col min="3" max="3" width="20.00390625" style="1" customWidth="1"/>
    <col min="4" max="4" width="25.875" style="1" customWidth="1"/>
    <col min="5" max="5" width="25.625" style="1" customWidth="1"/>
    <col min="6" max="6" width="22.25390625" style="1" customWidth="1"/>
    <col min="7" max="7" width="19.25390625" style="1" customWidth="1"/>
    <col min="8" max="8" width="26.625" style="1" customWidth="1"/>
    <col min="9" max="9" width="21.25390625" style="1" customWidth="1"/>
    <col min="10" max="16384" width="9.125" style="1" customWidth="1"/>
  </cols>
  <sheetData>
    <row r="1" spans="6:9" ht="15.75" customHeight="1">
      <c r="F1" s="167" t="s">
        <v>81</v>
      </c>
      <c r="G1" s="149"/>
      <c r="H1" s="149"/>
      <c r="I1" s="149"/>
    </row>
    <row r="2" spans="6:9" ht="15.75" customHeight="1">
      <c r="F2" s="149"/>
      <c r="G2" s="149"/>
      <c r="H2" s="149"/>
      <c r="I2" s="149"/>
    </row>
    <row r="3" spans="6:9" ht="24.75" customHeight="1">
      <c r="F3" s="149"/>
      <c r="G3" s="149"/>
      <c r="H3" s="149"/>
      <c r="I3" s="149"/>
    </row>
    <row r="5" spans="1:9" ht="18">
      <c r="A5" s="150" t="s">
        <v>0</v>
      </c>
      <c r="B5" s="150"/>
      <c r="C5" s="150"/>
      <c r="D5" s="150"/>
      <c r="E5" s="150"/>
      <c r="F5" s="150"/>
      <c r="G5" s="150"/>
      <c r="H5" s="150"/>
      <c r="I5" s="150"/>
    </row>
    <row r="6" spans="3:11" ht="16.5" thickBot="1">
      <c r="C6" s="149"/>
      <c r="D6" s="149"/>
      <c r="E6" s="149"/>
      <c r="F6" s="149"/>
      <c r="G6" s="149"/>
      <c r="H6" s="149"/>
      <c r="I6" s="149"/>
      <c r="J6" s="149"/>
      <c r="K6" s="149"/>
    </row>
    <row r="7" spans="1:9" ht="56.25" customHeight="1">
      <c r="A7" s="153" t="s">
        <v>2</v>
      </c>
      <c r="B7" s="151" t="s">
        <v>3</v>
      </c>
      <c r="C7" s="151" t="s">
        <v>4</v>
      </c>
      <c r="D7" s="151" t="s">
        <v>5</v>
      </c>
      <c r="E7" s="151" t="s">
        <v>6</v>
      </c>
      <c r="F7" s="151" t="s">
        <v>63</v>
      </c>
      <c r="G7" s="151" t="s">
        <v>7</v>
      </c>
      <c r="H7" s="151"/>
      <c r="I7" s="155" t="s">
        <v>64</v>
      </c>
    </row>
    <row r="8" spans="1:9" ht="66.75" customHeight="1" thickBot="1">
      <c r="A8" s="154"/>
      <c r="B8" s="152"/>
      <c r="C8" s="152"/>
      <c r="D8" s="152"/>
      <c r="E8" s="152"/>
      <c r="F8" s="152"/>
      <c r="G8" s="3" t="s">
        <v>8</v>
      </c>
      <c r="H8" s="3" t="s">
        <v>9</v>
      </c>
      <c r="I8" s="156"/>
    </row>
    <row r="9" spans="1:9" ht="42" customHeight="1" thickBot="1">
      <c r="A9" s="157" t="s">
        <v>31</v>
      </c>
      <c r="B9" s="158"/>
      <c r="C9" s="158"/>
      <c r="D9" s="158"/>
      <c r="E9" s="158"/>
      <c r="F9" s="158"/>
      <c r="G9" s="158"/>
      <c r="H9" s="158"/>
      <c r="I9" s="159"/>
    </row>
    <row r="10" spans="1:9" ht="51" customHeight="1">
      <c r="A10" s="12" t="s">
        <v>10</v>
      </c>
      <c r="B10" s="9" t="s">
        <v>13</v>
      </c>
      <c r="C10" s="13">
        <v>0</v>
      </c>
      <c r="D10" s="13">
        <v>0</v>
      </c>
      <c r="E10" s="13">
        <v>0</v>
      </c>
      <c r="F10" s="13">
        <v>0</v>
      </c>
      <c r="G10" s="13"/>
      <c r="H10" s="13"/>
      <c r="I10" s="14"/>
    </row>
    <row r="11" spans="1:9" ht="51" customHeight="1">
      <c r="A11" s="11" t="s">
        <v>11</v>
      </c>
      <c r="B11" s="2" t="s">
        <v>12</v>
      </c>
      <c r="C11" s="15">
        <v>0</v>
      </c>
      <c r="D11" s="15">
        <v>0</v>
      </c>
      <c r="E11" s="15">
        <v>0</v>
      </c>
      <c r="F11" s="15">
        <v>0</v>
      </c>
      <c r="G11" s="15"/>
      <c r="H11" s="15"/>
      <c r="I11" s="16"/>
    </row>
    <row r="12" spans="1:9" ht="51" customHeight="1">
      <c r="A12" s="11" t="s">
        <v>14</v>
      </c>
      <c r="B12" s="2" t="s">
        <v>16</v>
      </c>
      <c r="C12" s="15">
        <v>1927124</v>
      </c>
      <c r="D12" s="15">
        <v>963562</v>
      </c>
      <c r="E12" s="15"/>
      <c r="F12" s="15">
        <f>C12-D12+E12</f>
        <v>963562</v>
      </c>
      <c r="G12" s="15"/>
      <c r="H12" s="15"/>
      <c r="I12" s="16"/>
    </row>
    <row r="13" spans="1:9" ht="51" customHeight="1">
      <c r="A13" s="11" t="s">
        <v>15</v>
      </c>
      <c r="B13" s="2" t="s">
        <v>17</v>
      </c>
      <c r="C13" s="15">
        <v>0</v>
      </c>
      <c r="D13" s="15">
        <v>0</v>
      </c>
      <c r="E13" s="15">
        <v>0</v>
      </c>
      <c r="F13" s="15">
        <v>0</v>
      </c>
      <c r="G13" s="15"/>
      <c r="H13" s="15"/>
      <c r="I13" s="16"/>
    </row>
    <row r="14" spans="1:9" ht="15.75" customHeight="1">
      <c r="A14" s="154" t="s">
        <v>20</v>
      </c>
      <c r="B14" s="4" t="s">
        <v>18</v>
      </c>
      <c r="C14" s="17"/>
      <c r="D14" s="17"/>
      <c r="E14" s="18"/>
      <c r="F14" s="18"/>
      <c r="G14" s="18"/>
      <c r="H14" s="18"/>
      <c r="I14" s="19"/>
    </row>
    <row r="15" spans="1:9" ht="27" customHeight="1">
      <c r="A15" s="162"/>
      <c r="B15" s="5" t="s">
        <v>24</v>
      </c>
      <c r="C15" s="20"/>
      <c r="D15" s="20"/>
      <c r="E15" s="20"/>
      <c r="F15" s="21"/>
      <c r="G15" s="21"/>
      <c r="H15" s="21"/>
      <c r="I15" s="22"/>
    </row>
    <row r="16" spans="1:9" ht="24" customHeight="1">
      <c r="A16" s="162"/>
      <c r="B16" s="6" t="s">
        <v>25</v>
      </c>
      <c r="C16" s="164"/>
      <c r="D16" s="164"/>
      <c r="E16" s="164"/>
      <c r="F16" s="165"/>
      <c r="G16" s="165"/>
      <c r="H16" s="165"/>
      <c r="I16" s="166"/>
    </row>
    <row r="17" spans="1:9" ht="15.75" customHeight="1">
      <c r="A17" s="162"/>
      <c r="B17" s="7" t="s">
        <v>21</v>
      </c>
      <c r="C17" s="164"/>
      <c r="D17" s="164"/>
      <c r="E17" s="164"/>
      <c r="F17" s="165"/>
      <c r="G17" s="165"/>
      <c r="H17" s="165"/>
      <c r="I17" s="166"/>
    </row>
    <row r="18" spans="1:9" ht="24" customHeight="1">
      <c r="A18" s="162"/>
      <c r="B18" s="8" t="s">
        <v>65</v>
      </c>
      <c r="C18" s="164"/>
      <c r="D18" s="164"/>
      <c r="E18" s="164"/>
      <c r="F18" s="165"/>
      <c r="G18" s="165"/>
      <c r="H18" s="165"/>
      <c r="I18" s="166"/>
    </row>
    <row r="19" spans="1:9" ht="15.75" customHeight="1">
      <c r="A19" s="162"/>
      <c r="B19" s="7" t="s">
        <v>22</v>
      </c>
      <c r="C19" s="164"/>
      <c r="D19" s="164"/>
      <c r="E19" s="164"/>
      <c r="F19" s="165"/>
      <c r="G19" s="165"/>
      <c r="H19" s="165"/>
      <c r="I19" s="166"/>
    </row>
    <row r="20" spans="1:9" ht="24" customHeight="1">
      <c r="A20" s="162"/>
      <c r="B20" s="8" t="s">
        <v>26</v>
      </c>
      <c r="C20" s="164">
        <v>30400</v>
      </c>
      <c r="D20" s="164">
        <v>7600</v>
      </c>
      <c r="E20" s="164"/>
      <c r="F20" s="165">
        <f>SUM(C20,-D20,E20)</f>
        <v>22800</v>
      </c>
      <c r="G20" s="165"/>
      <c r="H20" s="165"/>
      <c r="I20" s="166"/>
    </row>
    <row r="21" spans="1:9" ht="16.5" customHeight="1">
      <c r="A21" s="162"/>
      <c r="B21" s="7" t="s">
        <v>23</v>
      </c>
      <c r="C21" s="164"/>
      <c r="D21" s="164"/>
      <c r="E21" s="164"/>
      <c r="F21" s="165"/>
      <c r="G21" s="165"/>
      <c r="H21" s="165"/>
      <c r="I21" s="166"/>
    </row>
    <row r="22" spans="1:9" ht="15.75" customHeight="1" thickBot="1">
      <c r="A22" s="163"/>
      <c r="B22" s="7"/>
      <c r="C22" s="23"/>
      <c r="D22" s="23"/>
      <c r="E22" s="21"/>
      <c r="F22" s="21"/>
      <c r="G22" s="21"/>
      <c r="H22" s="21"/>
      <c r="I22" s="22"/>
    </row>
    <row r="23" spans="1:9" ht="27" customHeight="1" thickBot="1">
      <c r="A23" s="160" t="s">
        <v>19</v>
      </c>
      <c r="B23" s="161"/>
      <c r="C23" s="24">
        <f>SUM(C10:C21)</f>
        <v>1957524</v>
      </c>
      <c r="D23" s="24">
        <f>SUM(D10:D21)</f>
        <v>971162</v>
      </c>
      <c r="E23" s="24">
        <f>SUM(E10:E21)</f>
        <v>0</v>
      </c>
      <c r="F23" s="24">
        <f>SUM(F10:F22)</f>
        <v>986362</v>
      </c>
      <c r="G23" s="24">
        <v>1</v>
      </c>
      <c r="H23" s="26">
        <f>'2010'!H23*((G23/100)+1)</f>
        <v>18680228.064041324</v>
      </c>
      <c r="I23" s="25">
        <f>SUM(F23/H23)*100</f>
        <v>5.280246026003861</v>
      </c>
    </row>
    <row r="24" spans="1:2" ht="15.75">
      <c r="A24" s="10"/>
      <c r="B24" s="10"/>
    </row>
    <row r="25" spans="1:2" ht="15.75">
      <c r="A25" s="10"/>
      <c r="B25" s="10"/>
    </row>
    <row r="26" spans="1:2" ht="15.75">
      <c r="A26" s="10"/>
      <c r="B26" s="10"/>
    </row>
    <row r="27" spans="1:2" ht="15.75">
      <c r="A27" s="10"/>
      <c r="B27" s="10"/>
    </row>
    <row r="28" spans="1:2" ht="15.75">
      <c r="A28" s="10"/>
      <c r="B28" s="10"/>
    </row>
    <row r="29" spans="1:2" ht="15.75">
      <c r="A29" s="10"/>
      <c r="B29" s="10"/>
    </row>
    <row r="30" spans="1:2" ht="15.75">
      <c r="A30" s="10"/>
      <c r="B30" s="10"/>
    </row>
    <row r="31" spans="1:2" ht="15.75">
      <c r="A31" s="10"/>
      <c r="B31" s="10"/>
    </row>
    <row r="32" spans="1:2" ht="15.75">
      <c r="A32" s="10"/>
      <c r="B32" s="10"/>
    </row>
    <row r="33" spans="1:2" ht="15.75">
      <c r="A33" s="10"/>
      <c r="B33" s="10"/>
    </row>
  </sheetData>
  <mergeCells count="37">
    <mergeCell ref="I16:I17"/>
    <mergeCell ref="I18:I19"/>
    <mergeCell ref="I20:I21"/>
    <mergeCell ref="G16:G17"/>
    <mergeCell ref="G18:G19"/>
    <mergeCell ref="G20:G21"/>
    <mergeCell ref="H16:H17"/>
    <mergeCell ref="H18:H19"/>
    <mergeCell ref="H20:H21"/>
    <mergeCell ref="E18:E19"/>
    <mergeCell ref="E20:E21"/>
    <mergeCell ref="F16:F17"/>
    <mergeCell ref="F18:F19"/>
    <mergeCell ref="F20:F21"/>
    <mergeCell ref="A9:I9"/>
    <mergeCell ref="A23:B23"/>
    <mergeCell ref="A14:A22"/>
    <mergeCell ref="C16:C17"/>
    <mergeCell ref="C18:C19"/>
    <mergeCell ref="C20:C21"/>
    <mergeCell ref="D16:D17"/>
    <mergeCell ref="D18:D19"/>
    <mergeCell ref="D20:D21"/>
    <mergeCell ref="E16:E17"/>
    <mergeCell ref="F7:F8"/>
    <mergeCell ref="A7:A8"/>
    <mergeCell ref="G7:H7"/>
    <mergeCell ref="I7:I8"/>
    <mergeCell ref="B7:B8"/>
    <mergeCell ref="C7:C8"/>
    <mergeCell ref="D7:D8"/>
    <mergeCell ref="E7:E8"/>
    <mergeCell ref="C6:K6"/>
    <mergeCell ref="A5:I5"/>
    <mergeCell ref="F1:I1"/>
    <mergeCell ref="F2:I2"/>
    <mergeCell ref="F3:I3"/>
  </mergeCells>
  <printOptions horizontalCentered="1"/>
  <pageMargins left="0.984251968503937" right="0.984251968503937" top="0.984251968503937" bottom="0.984251968503937" header="0.5118110236220472" footer="0.5118110236220472"/>
  <pageSetup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A11">
      <selection activeCell="D13" sqref="D13"/>
    </sheetView>
  </sheetViews>
  <sheetFormatPr defaultColWidth="9.00390625" defaultRowHeight="12.75"/>
  <cols>
    <col min="1" max="1" width="6.00390625" style="1" customWidth="1"/>
    <col min="2" max="2" width="29.625" style="1" customWidth="1"/>
    <col min="3" max="3" width="20.00390625" style="1" customWidth="1"/>
    <col min="4" max="4" width="25.875" style="1" customWidth="1"/>
    <col min="5" max="5" width="25.625" style="1" customWidth="1"/>
    <col min="6" max="6" width="22.25390625" style="1" customWidth="1"/>
    <col min="7" max="7" width="19.25390625" style="1" customWidth="1"/>
    <col min="8" max="8" width="26.625" style="1" customWidth="1"/>
    <col min="9" max="9" width="21.25390625" style="1" customWidth="1"/>
    <col min="10" max="16384" width="9.125" style="1" customWidth="1"/>
  </cols>
  <sheetData>
    <row r="1" spans="6:9" ht="15.75" customHeight="1">
      <c r="F1" s="167" t="s">
        <v>82</v>
      </c>
      <c r="G1" s="149"/>
      <c r="H1" s="149"/>
      <c r="I1" s="149"/>
    </row>
    <row r="2" spans="6:9" ht="15.75" customHeight="1">
      <c r="F2" s="149"/>
      <c r="G2" s="149"/>
      <c r="H2" s="149"/>
      <c r="I2" s="149"/>
    </row>
    <row r="3" spans="6:9" ht="24.75" customHeight="1">
      <c r="F3" s="149"/>
      <c r="G3" s="149"/>
      <c r="H3" s="149"/>
      <c r="I3" s="149"/>
    </row>
    <row r="5" spans="1:9" ht="18">
      <c r="A5" s="150" t="s">
        <v>0</v>
      </c>
      <c r="B5" s="150"/>
      <c r="C5" s="150"/>
      <c r="D5" s="150"/>
      <c r="E5" s="150"/>
      <c r="F5" s="150"/>
      <c r="G5" s="150"/>
      <c r="H5" s="150"/>
      <c r="I5" s="150"/>
    </row>
    <row r="6" spans="3:11" ht="16.5" thickBot="1">
      <c r="C6" s="149"/>
      <c r="D6" s="149"/>
      <c r="E6" s="149"/>
      <c r="F6" s="149"/>
      <c r="G6" s="149"/>
      <c r="H6" s="149"/>
      <c r="I6" s="149"/>
      <c r="J6" s="149"/>
      <c r="K6" s="149"/>
    </row>
    <row r="7" spans="1:9" ht="56.25" customHeight="1">
      <c r="A7" s="153" t="s">
        <v>2</v>
      </c>
      <c r="B7" s="151" t="s">
        <v>3</v>
      </c>
      <c r="C7" s="151" t="s">
        <v>4</v>
      </c>
      <c r="D7" s="151" t="s">
        <v>5</v>
      </c>
      <c r="E7" s="151" t="s">
        <v>6</v>
      </c>
      <c r="F7" s="151" t="s">
        <v>63</v>
      </c>
      <c r="G7" s="151" t="s">
        <v>7</v>
      </c>
      <c r="H7" s="151"/>
      <c r="I7" s="155" t="s">
        <v>64</v>
      </c>
    </row>
    <row r="8" spans="1:9" ht="66.75" customHeight="1" thickBot="1">
      <c r="A8" s="154"/>
      <c r="B8" s="152"/>
      <c r="C8" s="152"/>
      <c r="D8" s="152"/>
      <c r="E8" s="152"/>
      <c r="F8" s="152"/>
      <c r="G8" s="3" t="s">
        <v>8</v>
      </c>
      <c r="H8" s="3" t="s">
        <v>9</v>
      </c>
      <c r="I8" s="156"/>
    </row>
    <row r="9" spans="1:9" ht="42" customHeight="1" thickBot="1">
      <c r="A9" s="157" t="s">
        <v>32</v>
      </c>
      <c r="B9" s="158"/>
      <c r="C9" s="158"/>
      <c r="D9" s="158"/>
      <c r="E9" s="158"/>
      <c r="F9" s="158"/>
      <c r="G9" s="158"/>
      <c r="H9" s="158"/>
      <c r="I9" s="159"/>
    </row>
    <row r="10" spans="1:9" ht="51" customHeight="1">
      <c r="A10" s="12" t="s">
        <v>10</v>
      </c>
      <c r="B10" s="9" t="s">
        <v>13</v>
      </c>
      <c r="C10" s="13">
        <v>0</v>
      </c>
      <c r="D10" s="13">
        <v>0</v>
      </c>
      <c r="E10" s="13">
        <v>0</v>
      </c>
      <c r="F10" s="13">
        <v>0</v>
      </c>
      <c r="G10" s="13"/>
      <c r="H10" s="13"/>
      <c r="I10" s="14"/>
    </row>
    <row r="11" spans="1:9" ht="51" customHeight="1">
      <c r="A11" s="11" t="s">
        <v>11</v>
      </c>
      <c r="B11" s="2" t="s">
        <v>12</v>
      </c>
      <c r="C11" s="15">
        <v>0</v>
      </c>
      <c r="D11" s="15">
        <v>0</v>
      </c>
      <c r="E11" s="15">
        <v>0</v>
      </c>
      <c r="F11" s="15">
        <v>0</v>
      </c>
      <c r="G11" s="15"/>
      <c r="H11" s="15"/>
      <c r="I11" s="16"/>
    </row>
    <row r="12" spans="1:9" ht="51" customHeight="1">
      <c r="A12" s="11" t="s">
        <v>14</v>
      </c>
      <c r="B12" s="2" t="s">
        <v>16</v>
      </c>
      <c r="C12" s="15">
        <v>963562</v>
      </c>
      <c r="D12" s="15">
        <v>963562</v>
      </c>
      <c r="E12" s="15"/>
      <c r="F12" s="15">
        <f>C12-D12+E12</f>
        <v>0</v>
      </c>
      <c r="G12" s="15"/>
      <c r="H12" s="15"/>
      <c r="I12" s="16"/>
    </row>
    <row r="13" spans="1:9" ht="51" customHeight="1">
      <c r="A13" s="11" t="s">
        <v>15</v>
      </c>
      <c r="B13" s="2" t="s">
        <v>17</v>
      </c>
      <c r="C13" s="15">
        <v>0</v>
      </c>
      <c r="D13" s="15">
        <v>0</v>
      </c>
      <c r="E13" s="15">
        <v>0</v>
      </c>
      <c r="F13" s="15">
        <v>0</v>
      </c>
      <c r="G13" s="15"/>
      <c r="H13" s="15"/>
      <c r="I13" s="16"/>
    </row>
    <row r="14" spans="1:9" ht="15.75" customHeight="1">
      <c r="A14" s="154" t="s">
        <v>20</v>
      </c>
      <c r="B14" s="4" t="s">
        <v>18</v>
      </c>
      <c r="C14" s="17"/>
      <c r="D14" s="17"/>
      <c r="E14" s="18"/>
      <c r="F14" s="18"/>
      <c r="G14" s="18"/>
      <c r="H14" s="18"/>
      <c r="I14" s="19"/>
    </row>
    <row r="15" spans="1:9" ht="27" customHeight="1">
      <c r="A15" s="162"/>
      <c r="B15" s="5" t="s">
        <v>24</v>
      </c>
      <c r="C15" s="20"/>
      <c r="D15" s="20"/>
      <c r="E15" s="20"/>
      <c r="F15" s="21"/>
      <c r="G15" s="21"/>
      <c r="H15" s="21"/>
      <c r="I15" s="22"/>
    </row>
    <row r="16" spans="1:9" ht="24" customHeight="1">
      <c r="A16" s="162"/>
      <c r="B16" s="6" t="s">
        <v>25</v>
      </c>
      <c r="C16" s="164"/>
      <c r="D16" s="164"/>
      <c r="E16" s="164"/>
      <c r="F16" s="165"/>
      <c r="G16" s="165"/>
      <c r="H16" s="165"/>
      <c r="I16" s="166"/>
    </row>
    <row r="17" spans="1:9" ht="15.75" customHeight="1">
      <c r="A17" s="162"/>
      <c r="B17" s="7" t="s">
        <v>21</v>
      </c>
      <c r="C17" s="164"/>
      <c r="D17" s="164"/>
      <c r="E17" s="164"/>
      <c r="F17" s="165"/>
      <c r="G17" s="165"/>
      <c r="H17" s="165"/>
      <c r="I17" s="166"/>
    </row>
    <row r="18" spans="1:9" ht="24" customHeight="1">
      <c r="A18" s="162"/>
      <c r="B18" s="8" t="s">
        <v>65</v>
      </c>
      <c r="C18" s="164"/>
      <c r="D18" s="164"/>
      <c r="E18" s="164"/>
      <c r="F18" s="165"/>
      <c r="G18" s="165"/>
      <c r="H18" s="165"/>
      <c r="I18" s="166"/>
    </row>
    <row r="19" spans="1:9" ht="15.75" customHeight="1">
      <c r="A19" s="162"/>
      <c r="B19" s="7" t="s">
        <v>22</v>
      </c>
      <c r="C19" s="164"/>
      <c r="D19" s="164"/>
      <c r="E19" s="164"/>
      <c r="F19" s="165"/>
      <c r="G19" s="165"/>
      <c r="H19" s="165"/>
      <c r="I19" s="166"/>
    </row>
    <row r="20" spans="1:9" ht="24" customHeight="1">
      <c r="A20" s="162"/>
      <c r="B20" s="8" t="s">
        <v>26</v>
      </c>
      <c r="C20" s="164">
        <v>22800</v>
      </c>
      <c r="D20" s="164">
        <v>7600</v>
      </c>
      <c r="E20" s="164"/>
      <c r="F20" s="165">
        <f>SUM(C20,-D20,E20)</f>
        <v>15200</v>
      </c>
      <c r="G20" s="165"/>
      <c r="H20" s="165"/>
      <c r="I20" s="166"/>
    </row>
    <row r="21" spans="1:9" ht="16.5" customHeight="1">
      <c r="A21" s="162"/>
      <c r="B21" s="7" t="s">
        <v>23</v>
      </c>
      <c r="C21" s="164"/>
      <c r="D21" s="164"/>
      <c r="E21" s="164"/>
      <c r="F21" s="165"/>
      <c r="G21" s="165"/>
      <c r="H21" s="165"/>
      <c r="I21" s="166"/>
    </row>
    <row r="22" spans="1:9" ht="15.75" customHeight="1" thickBot="1">
      <c r="A22" s="163"/>
      <c r="B22" s="7"/>
      <c r="C22" s="23"/>
      <c r="D22" s="23"/>
      <c r="E22" s="21"/>
      <c r="F22" s="21"/>
      <c r="G22" s="21"/>
      <c r="H22" s="21"/>
      <c r="I22" s="22"/>
    </row>
    <row r="23" spans="1:9" ht="27" customHeight="1" thickBot="1">
      <c r="A23" s="160" t="s">
        <v>19</v>
      </c>
      <c r="B23" s="161"/>
      <c r="C23" s="24">
        <f>SUM(C10:C21)</f>
        <v>986362</v>
      </c>
      <c r="D23" s="24">
        <f>SUM(D10:D21)</f>
        <v>971162</v>
      </c>
      <c r="E23" s="24">
        <f>SUM(E10:E21)</f>
        <v>0</v>
      </c>
      <c r="F23" s="24">
        <f>SUM(F10:F22)</f>
        <v>15200</v>
      </c>
      <c r="G23" s="24">
        <v>1</v>
      </c>
      <c r="H23" s="26">
        <f>'2011'!H23*((G23/100)+1)</f>
        <v>18867030.344681736</v>
      </c>
      <c r="I23" s="25">
        <f>SUM(F23/H23)*100</f>
        <v>0.0805638180588637</v>
      </c>
    </row>
    <row r="24" spans="1:2" ht="15.75">
      <c r="A24" s="10"/>
      <c r="B24" s="10"/>
    </row>
    <row r="25" spans="1:2" ht="15.75">
      <c r="A25" s="10"/>
      <c r="B25" s="10"/>
    </row>
    <row r="26" spans="1:2" ht="15.75">
      <c r="A26" s="10"/>
      <c r="B26" s="10"/>
    </row>
    <row r="27" spans="1:2" ht="15.75">
      <c r="A27" s="10"/>
      <c r="B27" s="10"/>
    </row>
    <row r="28" spans="1:2" ht="15.75">
      <c r="A28" s="10"/>
      <c r="B28" s="10"/>
    </row>
    <row r="29" spans="1:2" ht="15.75">
      <c r="A29" s="10"/>
      <c r="B29" s="10"/>
    </row>
    <row r="30" spans="1:2" ht="15.75">
      <c r="A30" s="10"/>
      <c r="B30" s="10"/>
    </row>
    <row r="31" spans="1:2" ht="15.75">
      <c r="A31" s="10"/>
      <c r="B31" s="10"/>
    </row>
    <row r="32" spans="1:2" ht="15.75">
      <c r="A32" s="10"/>
      <c r="B32" s="10"/>
    </row>
    <row r="33" spans="1:2" ht="15.75">
      <c r="A33" s="10"/>
      <c r="B33" s="10"/>
    </row>
  </sheetData>
  <mergeCells count="37">
    <mergeCell ref="C6:K6"/>
    <mergeCell ref="A5:I5"/>
    <mergeCell ref="F1:I1"/>
    <mergeCell ref="F2:I2"/>
    <mergeCell ref="F3:I3"/>
    <mergeCell ref="F7:F8"/>
    <mergeCell ref="A7:A8"/>
    <mergeCell ref="G7:H7"/>
    <mergeCell ref="I7:I8"/>
    <mergeCell ref="B7:B8"/>
    <mergeCell ref="C7:C8"/>
    <mergeCell ref="D7:D8"/>
    <mergeCell ref="E7:E8"/>
    <mergeCell ref="A9:I9"/>
    <mergeCell ref="A23:B23"/>
    <mergeCell ref="A14:A22"/>
    <mergeCell ref="C16:C17"/>
    <mergeCell ref="C18:C19"/>
    <mergeCell ref="C20:C21"/>
    <mergeCell ref="D16:D17"/>
    <mergeCell ref="D18:D19"/>
    <mergeCell ref="D20:D21"/>
    <mergeCell ref="E16:E17"/>
    <mergeCell ref="E18:E19"/>
    <mergeCell ref="E20:E21"/>
    <mergeCell ref="F16:F17"/>
    <mergeCell ref="F18:F19"/>
    <mergeCell ref="F20:F21"/>
    <mergeCell ref="I16:I17"/>
    <mergeCell ref="I18:I19"/>
    <mergeCell ref="I20:I21"/>
    <mergeCell ref="G16:G17"/>
    <mergeCell ref="G18:G19"/>
    <mergeCell ref="G20:G21"/>
    <mergeCell ref="H16:H17"/>
    <mergeCell ref="H18:H19"/>
    <mergeCell ref="H20:H21"/>
  </mergeCells>
  <printOptions horizontalCentered="1"/>
  <pageMargins left="0.984251968503937" right="0.984251968503937" top="0.984251968503937" bottom="0.984251968503937" header="0.5118110236220472" footer="0.5118110236220472"/>
  <pageSetup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KonMi</dc:creator>
  <cp:keywords/>
  <dc:description/>
  <cp:lastModifiedBy>Jolanta Ostrowska</cp:lastModifiedBy>
  <cp:lastPrinted>2007-01-03T07:39:06Z</cp:lastPrinted>
  <dcterms:created xsi:type="dcterms:W3CDTF">2003-12-10T18:18:48Z</dcterms:created>
  <dcterms:modified xsi:type="dcterms:W3CDTF">2007-01-05T14:03:17Z</dcterms:modified>
  <cp:category/>
  <cp:version/>
  <cp:contentType/>
  <cp:contentStatus/>
</cp:coreProperties>
</file>