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250" activeTab="4"/>
  </bookViews>
  <sheets>
    <sheet name="załacznik nr 1" sheetId="1" r:id="rId1"/>
    <sheet name="załacznik nr 2" sheetId="2" r:id="rId2"/>
    <sheet name="załącznik nr 3" sheetId="3" r:id="rId3"/>
    <sheet name="załacznik nr 4" sheetId="4" r:id="rId4"/>
    <sheet name="załącznik nr 5" sheetId="5" r:id="rId5"/>
    <sheet name="Arkusz1" sheetId="6" r:id="rId6"/>
  </sheets>
  <definedNames>
    <definedName name="_xlnm.Print_Titles" localSheetId="0">'załacznik nr 1'!$3:$3</definedName>
    <definedName name="_xlnm.Print_Titles" localSheetId="1">'załacznik nr 2'!$3:$3</definedName>
    <definedName name="_xlnm.Print_Titles" localSheetId="3">'załacznik nr 4'!$5:$5</definedName>
    <definedName name="_xlnm.Print_Titles" localSheetId="2">'załącznik nr 3'!$5:$5</definedName>
  </definedNames>
  <calcPr fullCalcOnLoad="1"/>
</workbook>
</file>

<file path=xl/sharedStrings.xml><?xml version="1.0" encoding="utf-8"?>
<sst xmlns="http://schemas.openxmlformats.org/spreadsheetml/2006/main" count="991" uniqueCount="479">
  <si>
    <t>Rozdział</t>
  </si>
  <si>
    <t>Paragraf</t>
  </si>
  <si>
    <t>Razem</t>
  </si>
  <si>
    <t>DOCHODY</t>
  </si>
  <si>
    <t>WYDATKI</t>
  </si>
  <si>
    <t>Po zmianie</t>
  </si>
  <si>
    <t>010</t>
  </si>
  <si>
    <t>01010</t>
  </si>
  <si>
    <t>6050</t>
  </si>
  <si>
    <t>600</t>
  </si>
  <si>
    <t>60016</t>
  </si>
  <si>
    <t>754</t>
  </si>
  <si>
    <t>926</t>
  </si>
  <si>
    <t>92695</t>
  </si>
  <si>
    <t>6060</t>
  </si>
  <si>
    <t>92109</t>
  </si>
  <si>
    <t>921</t>
  </si>
  <si>
    <t>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</si>
  <si>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</si>
  <si>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</si>
  <si>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</si>
  <si>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</si>
  <si>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</si>
  <si>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</si>
  <si>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</si>
  <si>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</si>
  <si>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</si>
  <si>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</si>
  <si>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</si>
  <si>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</si>
  <si>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700</t>
  </si>
  <si>
    <t>70005</t>
  </si>
  <si>
    <t>Zakup  gruntów  ANR</t>
  </si>
  <si>
    <t>900</t>
  </si>
  <si>
    <t>90015</t>
  </si>
  <si>
    <t>RAZEM</t>
  </si>
  <si>
    <t>*</t>
  </si>
  <si>
    <t>75412</t>
  </si>
  <si>
    <t>Przebudowa dachów na budynku głównym i garażach Remizy OSP w Rokitkach</t>
  </si>
  <si>
    <t>Zakup kosiarki</t>
  </si>
  <si>
    <t>PLAN ZADAŃ INWESTYCYJNYCH NA ROK 2012</t>
  </si>
  <si>
    <t>Wydatki w ramach funduszu sołeckiego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</si>
  <si>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</si>
  <si>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</si>
  <si>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Wykonanie dokumentacji projektowej na kontenerową oczyszczalnię ścieków i sieć kanalizacji sanitarnej dla podstrefy LSSE Okmiany</t>
  </si>
  <si>
    <t>Budowa kontenerowej oczyszczalni ścieków i sieci kanalizacji sanitarnej dla podstrefy LSSE Okmiany</t>
  </si>
  <si>
    <t>01042</t>
  </si>
  <si>
    <t>Remont drogi gminnej w Niedźwiedzicach</t>
  </si>
  <si>
    <t>Zakup i montaż wiaty przystankowej we wsi Gołaczów</t>
  </si>
  <si>
    <t>Budowa wiaty przystankowej w Pawlikowicach</t>
  </si>
  <si>
    <t>Wykonanie dojazdu do świetlicy w Zamienicach</t>
  </si>
  <si>
    <t>Zakup gruntów pod drogi gminne</t>
  </si>
  <si>
    <t>60053</t>
  </si>
  <si>
    <t>6630</t>
  </si>
  <si>
    <t>Dotacja na realizację projektu "Likwidacja obszarów wykluczenia informacyjnego i budowa dolnośląskiej sieci szkieletowej"</t>
  </si>
  <si>
    <t>Montaż i podłączenie trzech lamp ulicznych na ternie solectwa Goliszów</t>
  </si>
  <si>
    <t>Wykonanie kompletnego ogrodzenia altany grillowej we wsi Budziwojów</t>
  </si>
  <si>
    <t>Budowa toalety przy świetlicy wiejskiej w Czernikowicach</t>
  </si>
  <si>
    <t>Remont, budowa i rozbudowa pomieszczeń przynależnych do świetlicy z zapleczem kuchennym oraz adaptacja toalety w budynku przy świetlicy w Jerzmanowicach</t>
  </si>
  <si>
    <t>Zakup i montaż wyposażenia kuchni w świetlicy we wsi Biskupin</t>
  </si>
  <si>
    <t>Zakup sprzętu nagłaśniającego do świetlicy w Okmianach</t>
  </si>
  <si>
    <t>Zakup samojezdnej kosiarki</t>
  </si>
  <si>
    <t>Wyposażenie placu zabaw na terenie wsi Groble</t>
  </si>
  <si>
    <t>Wyposażenie placu zabaw i boiska w sołectwie Kolonia  Kołłątaja</t>
  </si>
  <si>
    <t xml:space="preserve">Załącznik Nr 6 do Uchwały Rady Gminy Chojnów Nr XVI/106/2011 z dnia 30 grudnia 2011 </t>
  </si>
  <si>
    <t>Budowa wielofunkcyjnej świetlicy wiejskiej we wsi Strupice</t>
  </si>
  <si>
    <t>758</t>
  </si>
  <si>
    <t>70095</t>
  </si>
  <si>
    <t>801</t>
  </si>
  <si>
    <t>852</t>
  </si>
  <si>
    <t>Wydatki w ramach funduszu sołeckiego na rok 2012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</si>
  <si>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</si>
  <si>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</si>
  <si>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</si>
  <si>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</si>
  <si>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</si>
  <si>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</si>
  <si>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</si>
  <si>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</si>
  <si>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Remont dachu na świetlicy wiejskiej</t>
  </si>
  <si>
    <t>4270</t>
  </si>
  <si>
    <t>Zakup tłucznia na drogi</t>
  </si>
  <si>
    <t>4210</t>
  </si>
  <si>
    <t>Remont szatni na boisku</t>
  </si>
  <si>
    <t>Biskupin</t>
  </si>
  <si>
    <t>Zakup i montaż wyposażenia kuchni</t>
  </si>
  <si>
    <t>Wymiana okien w sali świetlicy wiejskiej</t>
  </si>
  <si>
    <t>Budziwojów</t>
  </si>
  <si>
    <t>Zakup materiałów do zabezpieczenia na zimę altany grillowej</t>
  </si>
  <si>
    <t>Wykonanie kompletnego ogrodzenia altany grillowej</t>
  </si>
  <si>
    <t>Czernikowice</t>
  </si>
  <si>
    <t>Zakup wyposażenia do świetlicy</t>
  </si>
  <si>
    <t>Budowa toalety przy świetlicy wiejskiej</t>
  </si>
  <si>
    <t>Dobroszów</t>
  </si>
  <si>
    <t>Remont świetlicy wiejskiej</t>
  </si>
  <si>
    <t xml:space="preserve">Goliszów </t>
  </si>
  <si>
    <t>Wykonanie tabliczek informacyjnych</t>
  </si>
  <si>
    <t>4300</t>
  </si>
  <si>
    <t>Zakup strojów i sprzętu sportowego dla LZS</t>
  </si>
  <si>
    <t>Doposażenie zaplecza kuchennego w świetlicy</t>
  </si>
  <si>
    <t>Montaż i podłączenie trzech lamp ulicznych</t>
  </si>
  <si>
    <t>Gołaczów</t>
  </si>
  <si>
    <t>Zakup i montaż wiaty przystankowej</t>
  </si>
  <si>
    <t>Zakup namiotu na organizację imprez wiejskich</t>
  </si>
  <si>
    <t>Zakup wykaszarki spalinowej</t>
  </si>
  <si>
    <t xml:space="preserve">Wykonanie ogrodzenia zbiornika p.poż </t>
  </si>
  <si>
    <t>Gołocin Pawlikowice</t>
  </si>
  <si>
    <t>Zakup kamienia na drogi gruntowe</t>
  </si>
  <si>
    <t>Zakup sprzętu sportowego i strojów dla LZS Gołocin</t>
  </si>
  <si>
    <t>Groble</t>
  </si>
  <si>
    <t xml:space="preserve">Wyposażenie placu zabaw </t>
  </si>
  <si>
    <t>Jaroszówka</t>
  </si>
  <si>
    <t>Malowanie ścian wewnętrznych w świetlicy</t>
  </si>
  <si>
    <t>Wykonanie zadaszenia wejścia oraz ułożenie kostki brukowej przed wejściem do świetlicy</t>
  </si>
  <si>
    <t>Jerzmanowice</t>
  </si>
  <si>
    <t>Remont, budowa i rozbudowa pomieszczeń przynależnych do świetlicy z zapleczem kuchennym oraz adaptacja toalety w budynku przy świetlicy</t>
  </si>
  <si>
    <t>Konradówka Piotrowice</t>
  </si>
  <si>
    <t>Montaż dodatkowych lamp oświetleniowych</t>
  </si>
  <si>
    <t>Zakup wyposażenia placu zabaw</t>
  </si>
  <si>
    <t>Zakup sprzętu i strojów sportowych dla zespołu "Konrad"</t>
  </si>
  <si>
    <t>Wykonanie stołów i ław do wiaty na cele organizacyjne mieszkańców wsi</t>
  </si>
  <si>
    <t xml:space="preserve">Krzywa </t>
  </si>
  <si>
    <t>Zakup wyposażenia dla klubu sportowego LZS "Sokół"</t>
  </si>
  <si>
    <t xml:space="preserve">Zakup wyposażenia do świetlicy wiejskiej </t>
  </si>
  <si>
    <t>Doposażenie placu zabaw przy Szkole Podstawowej w Krzywej</t>
  </si>
  <si>
    <t>80101</t>
  </si>
  <si>
    <t xml:space="preserve">Zakup sprzętu przeciwpożarowego dla OSP Krzywa </t>
  </si>
  <si>
    <t xml:space="preserve">Remont świetlicy </t>
  </si>
  <si>
    <t xml:space="preserve">Zakup "teczki środowiskowej' dla Ośrodka Zdrowia w Krzywej </t>
  </si>
  <si>
    <t>851</t>
  </si>
  <si>
    <t>85121</t>
  </si>
  <si>
    <t>Kolonia Kołłątaja</t>
  </si>
  <si>
    <t>Wyposażenie placu zabaw i boiska</t>
  </si>
  <si>
    <t>Michów</t>
  </si>
  <si>
    <t>Zakup kruszywa na remonty dróg</t>
  </si>
  <si>
    <t>Naprawa drogi asfaltowej</t>
  </si>
  <si>
    <t>Niedźwiedzice</t>
  </si>
  <si>
    <t>Zakup strojów sportowych oraz siatki zabezpieczającej pole gry</t>
  </si>
  <si>
    <t>Remont sali gimnastycznej przy Szkole Podstawowej w Niedźwiedzicach</t>
  </si>
  <si>
    <t>Remont remizy strażackiej</t>
  </si>
  <si>
    <t>Osetnica</t>
  </si>
  <si>
    <t>Zakup pojemników na śmieci</t>
  </si>
  <si>
    <t>90003</t>
  </si>
  <si>
    <t>Zakup strojów i wyposażenia dla Klubu Sportowego Start Osetnica</t>
  </si>
  <si>
    <t>Okmiany</t>
  </si>
  <si>
    <t>Zakup i instalacja trzech punktów oświetleniowych</t>
  </si>
  <si>
    <t xml:space="preserve">Zakup sprzętu nagłaśniającego do świetlicy </t>
  </si>
  <si>
    <t>Rokitki</t>
  </si>
  <si>
    <t>Remont świetlicy</t>
  </si>
  <si>
    <t>Stary Łom</t>
  </si>
  <si>
    <t>Zakup sprzętu nagłaśniającego dla zespołu "Słowiki"</t>
  </si>
  <si>
    <t>92108</t>
  </si>
  <si>
    <t>Zakup blachodachówki z przeznaczeniem na remont dachu w świetlicy</t>
  </si>
  <si>
    <t xml:space="preserve">Wykończenie instalacji elektrycznej w siedzibie klubu sportowego </t>
  </si>
  <si>
    <t>Zakup wyposażenia do siedziby klubu sportowego</t>
  </si>
  <si>
    <t>Strupice</t>
  </si>
  <si>
    <t>Zakup koszy na śmieci</t>
  </si>
  <si>
    <t>zakup pojemnika do selektywnej zbiórki odpadów</t>
  </si>
  <si>
    <t>Zakup sprzętu sportowego dla dzieci i młodzieży</t>
  </si>
  <si>
    <t>Doposażenie i ogrodzenie placu zabaw</t>
  </si>
  <si>
    <t>Witków</t>
  </si>
  <si>
    <t>zakup sprzętu do nawadniania boiska</t>
  </si>
  <si>
    <t>Zakup pojemników do selektywnej zbiórki odpadów</t>
  </si>
  <si>
    <t>Zamienice</t>
  </si>
  <si>
    <t>Wykonanie dojazdu do świetlicy</t>
  </si>
  <si>
    <t xml:space="preserve">Wykonanie remontu sprzętu rolniczego </t>
  </si>
  <si>
    <t>Uzupełnienie wyposażenia świetlicy wiejskiej</t>
  </si>
  <si>
    <t xml:space="preserve">Załącznik nr 10 do Uchwały Rady Gminy  Chojnów                                                                                      Nr XVI/106/2011 z dnia 30 grudnia 2011 </t>
  </si>
  <si>
    <t>1.</t>
  </si>
  <si>
    <t>2.</t>
  </si>
  <si>
    <t>3110</t>
  </si>
  <si>
    <t xml:space="preserve">Modernizacja sieci wodociagowej Konradówka - Gołaczów </t>
  </si>
  <si>
    <t>Zestawienie planowanych dotacji z budżetu gminy                   na rok 2012</t>
  </si>
  <si>
    <t>Dotacje na zadania bieżące</t>
  </si>
  <si>
    <t>dla Gminnej Biblioteki Publicznej w Chojnowie z/s w Krzywej</t>
  </si>
  <si>
    <t>dla organizacji pożytku publicznego na realizację zadań gminnych w zakresie upowszechniania kultury fizycznej</t>
  </si>
  <si>
    <t>dla Gminy Miejskiej Chojnów na partycypowanie w kosztach prowadzenia WTZ w Chojnowie na podstawie zawartego porozumienia</t>
  </si>
  <si>
    <t>dla jednostek samorządu terytorialnego na terenie których znajduja się przedszkola do których uczęszczają dzieci z terenu gminy</t>
  </si>
  <si>
    <t>dla Jednostek OSP  na dofinansowanie zakupu umundurowania</t>
  </si>
  <si>
    <t>dla jednostek niezaliczanych do sektora finansów publicznych na finansowanie lub dofinansowanie prac remontowych i konserwatorskich obiektów zabytkowych</t>
  </si>
  <si>
    <t>dla Gminy Miejskiej Chojnów na partycypowanie w kosztach prowadzenia Gminazjum nr 1 i 2 w Chojnowie na podstawie zawartego porozumienia</t>
  </si>
  <si>
    <t>Dotacje na dofinansowanie zadań inwestycyjnych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</si>
  <si>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</si>
  <si>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</si>
  <si>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</si>
  <si>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</si>
  <si>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</si>
  <si>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>dla Gminy Miejskiej Chojnów na partycypowanie w kosztach związanych z obchodami rocznicy bitwy pod Chojnowem z 26-05-1813r.  na podstawie zawartego porozumienia</t>
  </si>
  <si>
    <t>dla Gminnego Zakładu Budżetowego GZKiM w Chojnowie (wg. ustalonej stawki dopłat do kanalizacji i utrzymanie dróg)</t>
  </si>
  <si>
    <t xml:space="preserve">Załącznik Nr 11 do Uchwały Rady Gminyw Chojnów Nr XVI/106/2011 z dnia 30 grudnia 2011 </t>
  </si>
  <si>
    <t>dla Gminnego Ośrodka Kultury i Rekreacji z/s w Piotrowicach</t>
  </si>
  <si>
    <t xml:space="preserve">Załącznik Nr 3 do Uchwały Rady Gminy Chojnów Nr    z dnia </t>
  </si>
  <si>
    <t>2010</t>
  </si>
  <si>
    <t>4170</t>
  </si>
  <si>
    <t>4010</t>
  </si>
  <si>
    <t>4110</t>
  </si>
  <si>
    <t>4120</t>
  </si>
  <si>
    <t>0970</t>
  </si>
  <si>
    <t>0750</t>
  </si>
  <si>
    <t>80104</t>
  </si>
  <si>
    <t>2310</t>
  </si>
  <si>
    <t>85295</t>
  </si>
  <si>
    <t>750</t>
  </si>
  <si>
    <t>75011</t>
  </si>
  <si>
    <t>85212</t>
  </si>
  <si>
    <t>85213</t>
  </si>
  <si>
    <t>2030</t>
  </si>
  <si>
    <t>85216</t>
  </si>
  <si>
    <t>756</t>
  </si>
  <si>
    <t>0500</t>
  </si>
  <si>
    <t>0910</t>
  </si>
  <si>
    <t>75023</t>
  </si>
  <si>
    <t>0960</t>
  </si>
  <si>
    <t>4130</t>
  </si>
  <si>
    <t>75801</t>
  </si>
  <si>
    <t>2920</t>
  </si>
  <si>
    <t>75621</t>
  </si>
  <si>
    <t>0010</t>
  </si>
  <si>
    <t>4040</t>
  </si>
  <si>
    <t>4530</t>
  </si>
  <si>
    <t>75075</t>
  </si>
  <si>
    <t>75814</t>
  </si>
  <si>
    <t>4610</t>
  </si>
  <si>
    <t>854</t>
  </si>
  <si>
    <t>85415</t>
  </si>
  <si>
    <t>3240</t>
  </si>
  <si>
    <t>Treść</t>
  </si>
  <si>
    <t>Przed zmianą</t>
  </si>
  <si>
    <t>Zmiana</t>
  </si>
  <si>
    <t>Rolnictwo i łowiectwo</t>
  </si>
  <si>
    <t>3 541 340,44</t>
  </si>
  <si>
    <t>575,00</t>
  </si>
  <si>
    <t>3 541 915,44</t>
  </si>
  <si>
    <t>Infrastruktura wodociągowa i sanitacyjna wsi</t>
  </si>
  <si>
    <t>1 146 600,00</t>
  </si>
  <si>
    <t>400,00</t>
  </si>
  <si>
    <t>1 147 000,00</t>
  </si>
  <si>
    <t>Wpływy z różnych dochodów</t>
  </si>
  <si>
    <t>1 000,00</t>
  </si>
  <si>
    <t>1 400,00</t>
  </si>
  <si>
    <t>01095</t>
  </si>
  <si>
    <t>Pozostała działalność</t>
  </si>
  <si>
    <t>2 287 340,44</t>
  </si>
  <si>
    <t>175,00</t>
  </si>
  <si>
    <t>2 287 515,44</t>
  </si>
  <si>
    <t>Dochody z najmu i dzierżawy składników majątkowych Skarbu Państwa, jednostek samorządu terytorialnego lub innych jednostek zaliczanych do sektora finansów publicznych oraz innych umów o podobnym charakterze</t>
  </si>
  <si>
    <t>0,00</t>
  </si>
  <si>
    <t>Gospodarka mieszkaniowa</t>
  </si>
  <si>
    <t>86 405,00</t>
  </si>
  <si>
    <t>4 476,00</t>
  </si>
  <si>
    <t>90 881,00</t>
  </si>
  <si>
    <t>78 405,00</t>
  </si>
  <si>
    <t>82 881,00</t>
  </si>
  <si>
    <t>11 507,00</t>
  </si>
  <si>
    <t>15 983,00</t>
  </si>
  <si>
    <t>Administracja publiczna</t>
  </si>
  <si>
    <t>94 370,00</t>
  </si>
  <si>
    <t>1 297,00</t>
  </si>
  <si>
    <t>95 667,00</t>
  </si>
  <si>
    <t>Urzędy wojewódzkie</t>
  </si>
  <si>
    <t>59 370,00</t>
  </si>
  <si>
    <t>- 203,00</t>
  </si>
  <si>
    <t>59 167,00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</si>
  <si>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</si>
  <si>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</si>
  <si>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35 000,00</t>
  </si>
  <si>
    <t>1 500,00</t>
  </si>
  <si>
    <t>36 500,00</t>
  </si>
  <si>
    <t>Otrzymane spadki, zapisy i darowizny w postaci pieniężnej</t>
  </si>
  <si>
    <t>Dochody od osób prawnych, od osób fizycznych i od innych jednostek nieposiadających osobowości prawnej oraz wydatki związane z ich poborem</t>
  </si>
  <si>
    <t>10 473 066,00</t>
  </si>
  <si>
    <t>- 141 011,00</t>
  </si>
  <si>
    <t>10 332 055,00</t>
  </si>
  <si>
    <t>75616</t>
  </si>
  <si>
    <t>Wpływy z podatku rolnego, podatku leśnego, podatku od spadków i darowizn, podatku od czynności cywilno-prawnych oraz podatków i opłat lokalnych od osób fizycznych</t>
  </si>
  <si>
    <t>2 786 657,00</t>
  </si>
  <si>
    <t>136,00</t>
  </si>
  <si>
    <t>2 786 793,00</t>
  </si>
  <si>
    <t>Podatek od czynności cywilnoprawnych</t>
  </si>
  <si>
    <t>200 000,00</t>
  </si>
  <si>
    <t>114,00</t>
  </si>
  <si>
    <t>200 114,00</t>
  </si>
  <si>
    <t>Odsetki od nieterminowych wpłat z tytułu podatków i opłat</t>
  </si>
  <si>
    <t>20 915,00</t>
  </si>
  <si>
    <t>22,00</t>
  </si>
  <si>
    <t>20 937,00</t>
  </si>
  <si>
    <t>Udziały gmin w podatkach stanowiących dochód budżetu państwa</t>
  </si>
  <si>
    <t>3 558 518,00</t>
  </si>
  <si>
    <t>- 141 147,00</t>
  </si>
  <si>
    <t>3 417 371,00</t>
  </si>
  <si>
    <t>Podatek dochodowy od osób fizycznych</t>
  </si>
  <si>
    <t>3 528 518,00</t>
  </si>
  <si>
    <t>3 387 371,00</t>
  </si>
  <si>
    <t>Różne rozliczenia</t>
  </si>
  <si>
    <t>6 489 434,00</t>
  </si>
  <si>
    <t>17 460,00</t>
  </si>
  <si>
    <t>6 506 894,00</t>
  </si>
  <si>
    <t>Część oświatowa subwencji ogólnej dla jednostek samorządu terytorialnego</t>
  </si>
  <si>
    <t>3 717 115,00</t>
  </si>
  <si>
    <t>3 734 575,00</t>
  </si>
  <si>
    <t>Subwencje ogólne z budżetu państwa</t>
  </si>
  <si>
    <t>Oświata i wychowanie</t>
  </si>
  <si>
    <t>15 300,00</t>
  </si>
  <si>
    <t>2 000,00</t>
  </si>
  <si>
    <t>17 300,00</t>
  </si>
  <si>
    <t xml:space="preserve">Przedszkola </t>
  </si>
  <si>
    <t>2 300,00</t>
  </si>
  <si>
    <t>4 300,00</t>
  </si>
  <si>
    <t>Dotacje celowe otrzymane z gminy na zadania bieżące realizowane na podstawie porozumień (umów) między jednostkami samorządu terytorialnego</t>
  </si>
  <si>
    <t>Pomoc społeczna</t>
  </si>
  <si>
    <t>3 680 967,00</t>
  </si>
  <si>
    <t>- 187 348,00</t>
  </si>
  <si>
    <t>3 493 619,00</t>
  </si>
  <si>
    <t>Świadczenia rodzinne, świadczenia z funduszu alimentacyjneego oraz składki na ubezpieczenia emerytalne i rentowe z ubezpieczenia społecznego</t>
  </si>
  <si>
    <t>2 969 070,00</t>
  </si>
  <si>
    <t>- 240 000,00</t>
  </si>
  <si>
    <t>2 729 070,00</t>
  </si>
  <si>
    <t>2 949 000,00</t>
  </si>
  <si>
    <t>2 709 000,00</t>
  </si>
  <si>
    <t>Składki na ubezpieczenie zdrowotne opłacane za osoby pobierajace niektóre świadczenia z pomocy społecznej, niektóre świadczenia rodzinne oraz za osoby uczestniczące w zajęciach w centrum integracji społecznej.</t>
  </si>
  <si>
    <t>12 500,00</t>
  </si>
  <si>
    <t>2 900,00</t>
  </si>
  <si>
    <t>15 400,00</t>
  </si>
  <si>
    <t>2 600,00</t>
  </si>
  <si>
    <t>4 000,00</t>
  </si>
  <si>
    <t>Dotacje celowe otrzymane z budżetu państwa na realizację własnych zadań bieżących gmin (związków gmin)</t>
  </si>
  <si>
    <t>9 900,00</t>
  </si>
  <si>
    <t>11 400,00</t>
  </si>
  <si>
    <t>Zasiłki stałe</t>
  </si>
  <si>
    <t>117 000,00</t>
  </si>
  <si>
    <t>17 000,00</t>
  </si>
  <si>
    <t>134 000,00</t>
  </si>
  <si>
    <t>91 040,00</t>
  </si>
  <si>
    <t>32 752,00</t>
  </si>
  <si>
    <t>123 792,00</t>
  </si>
  <si>
    <t>1 840,00</t>
  </si>
  <si>
    <t>1 752,00</t>
  </si>
  <si>
    <t>3 592,00</t>
  </si>
  <si>
    <t>85 000,00</t>
  </si>
  <si>
    <t>31 000,00</t>
  </si>
  <si>
    <t>116 000,00</t>
  </si>
  <si>
    <t>Edukacyjna opieka wychowawcza</t>
  </si>
  <si>
    <t>96 566,00</t>
  </si>
  <si>
    <t>Pomoc materialna dla uczniów</t>
  </si>
  <si>
    <t>Razem:</t>
  </si>
  <si>
    <t>24 603 702,44</t>
  </si>
  <si>
    <t>- 205 985,00</t>
  </si>
  <si>
    <t>24 397 717,44</t>
  </si>
  <si>
    <t>6 258 120,44</t>
  </si>
  <si>
    <t>- 30 000,00</t>
  </si>
  <si>
    <t>6 228 120,44</t>
  </si>
  <si>
    <t>5 510 157,00</t>
  </si>
  <si>
    <t>5 480 157,00</t>
  </si>
  <si>
    <t>Wydatki inwestycyjne jednostek budżetowych</t>
  </si>
  <si>
    <t>5 381 000,00</t>
  </si>
  <si>
    <t>5 351 000,00</t>
  </si>
  <si>
    <t>Transport i łączność</t>
  </si>
  <si>
    <t>199 699,00</t>
  </si>
  <si>
    <t>172 000,00</t>
  </si>
  <si>
    <t>371 699,00</t>
  </si>
  <si>
    <t>Drogi publiczne gminne</t>
  </si>
  <si>
    <t>189 332,00</t>
  </si>
  <si>
    <t>361 332,00</t>
  </si>
  <si>
    <t>Zakup materiałów i wyposażenia</t>
  </si>
  <si>
    <t>26 700,00</t>
  </si>
  <si>
    <t>- 2 135,00</t>
  </si>
  <si>
    <t>24 565,00</t>
  </si>
  <si>
    <t>Zakup usług remontowych</t>
  </si>
  <si>
    <t>5 046,00</t>
  </si>
  <si>
    <t>2 135,00</t>
  </si>
  <si>
    <t>7 181,00</t>
  </si>
  <si>
    <t>15 086,00</t>
  </si>
  <si>
    <t>187 086,00</t>
  </si>
  <si>
    <t>600 939,00</t>
  </si>
  <si>
    <t>29 252,00</t>
  </si>
  <si>
    <t>630 191,00</t>
  </si>
  <si>
    <t>78 549,00</t>
  </si>
  <si>
    <t>107 801,00</t>
  </si>
  <si>
    <t>Wynagrodzenia osobowe pracowników</t>
  </si>
  <si>
    <t>10 000,00</t>
  </si>
  <si>
    <t>24 412,00</t>
  </si>
  <si>
    <t>34 412,00</t>
  </si>
  <si>
    <t>Składki na ubezpieczenia społeczne</t>
  </si>
  <si>
    <t>1 730,00</t>
  </si>
  <si>
    <t>4 053,00</t>
  </si>
  <si>
    <t>5 783,00</t>
  </si>
  <si>
    <t>Składki na Fundusz Pracy</t>
  </si>
  <si>
    <t>211,00</t>
  </si>
  <si>
    <t>657,00</t>
  </si>
  <si>
    <t>868,00</t>
  </si>
  <si>
    <t>Wynagrodzenia bezosobowe</t>
  </si>
  <si>
    <t>4 350,00</t>
  </si>
  <si>
    <t>130,00</t>
  </si>
  <si>
    <t>4 480,00</t>
  </si>
  <si>
    <t>3 453 134,00</t>
  </si>
  <si>
    <t>- 8 703,00</t>
  </si>
  <si>
    <t>3 444 431,00</t>
  </si>
  <si>
    <t>50 465,00</t>
  </si>
  <si>
    <t>50 262,00</t>
  </si>
  <si>
    <t>3 087 264,00</t>
  </si>
  <si>
    <t>- 8 500,00</t>
  </si>
  <si>
    <t>3 078 764,00</t>
  </si>
  <si>
    <t>Dodatkowe wynagrodzenie roczne</t>
  </si>
  <si>
    <t>146 040,00</t>
  </si>
  <si>
    <t>- 15 000,00</t>
  </si>
  <si>
    <t>131 040,00</t>
  </si>
  <si>
    <t>120 810,00</t>
  </si>
  <si>
    <t>- 7 420,00</t>
  </si>
  <si>
    <t>113 390,00</t>
  </si>
  <si>
    <t>Podatek od towarów i usług (VAT).</t>
  </si>
  <si>
    <t>20 276,00</t>
  </si>
  <si>
    <t>5 000,00</t>
  </si>
  <si>
    <t>25 276,00</t>
  </si>
  <si>
    <t>Wydatki na zakupy inwestycyjne jednostek budżetowych</t>
  </si>
  <si>
    <t>8 920,00</t>
  </si>
  <si>
    <t>Promocja jednostek samorządu terytorialnego</t>
  </si>
  <si>
    <t>22 000,00</t>
  </si>
  <si>
    <t>- 1 500,00</t>
  </si>
  <si>
    <t>Zakup usług pozostałych</t>
  </si>
  <si>
    <t>20 500,00</t>
  </si>
  <si>
    <t>234 651,00</t>
  </si>
  <si>
    <t>3 000,00</t>
  </si>
  <si>
    <t>237 651,00</t>
  </si>
  <si>
    <t>Różne rozliczenia finansowe</t>
  </si>
  <si>
    <t>4 500,00</t>
  </si>
  <si>
    <t>7 500,00</t>
  </si>
  <si>
    <t>Koszty postępowania sądowego i prokuratorskiego</t>
  </si>
  <si>
    <t>7 816 060,00</t>
  </si>
  <si>
    <t>37 000,00</t>
  </si>
  <si>
    <t>7 853 060,00</t>
  </si>
  <si>
    <t>125 350,00</t>
  </si>
  <si>
    <t>162 350,00</t>
  </si>
  <si>
    <t>Dotacje celowe przekazane gminie na zadania bieżące realizowane na podstawie porozumień (umów) między jednostkami samorządu terytorialnego</t>
  </si>
  <si>
    <t>9 000,00</t>
  </si>
  <si>
    <t>11 000,00</t>
  </si>
  <si>
    <t>4 666 057,00</t>
  </si>
  <si>
    <t>- 189 100,00</t>
  </si>
  <si>
    <t>4 476 957,00</t>
  </si>
  <si>
    <t>Świadczenia społeczne</t>
  </si>
  <si>
    <t>2 863 200,00</t>
  </si>
  <si>
    <t>- 232 800,00</t>
  </si>
  <si>
    <t>2 630 400,00</t>
  </si>
  <si>
    <t>64 000,00</t>
  </si>
  <si>
    <t>- 7 200,00</t>
  </si>
  <si>
    <t>56 800,00</t>
  </si>
  <si>
    <t>Składki na ubezpieczenie zdrowotne</t>
  </si>
  <si>
    <t>165 800,00</t>
  </si>
  <si>
    <t>196 800,00</t>
  </si>
  <si>
    <t>159 800,00</t>
  </si>
  <si>
    <t>190 800,00</t>
  </si>
  <si>
    <t>104 000,00</t>
  </si>
  <si>
    <t>200 566,00</t>
  </si>
  <si>
    <t>24 000,00</t>
  </si>
  <si>
    <t>120 566,00</t>
  </si>
  <si>
    <t>Stypendia dla uczniów</t>
  </si>
  <si>
    <t>Kultura i ochrona dziedzictwa narodowego</t>
  </si>
  <si>
    <t>1 035 746,00</t>
  </si>
  <si>
    <t>- 316 000,00</t>
  </si>
  <si>
    <t>719 746,00</t>
  </si>
  <si>
    <t>Domy i ośrodki kultury, świetlice i kluby</t>
  </si>
  <si>
    <t>670 517,00</t>
  </si>
  <si>
    <t>354 517,00</t>
  </si>
  <si>
    <t>68 990,00</t>
  </si>
  <si>
    <t>500,00</t>
  </si>
  <si>
    <t>69 490,00</t>
  </si>
  <si>
    <t>447 292,00</t>
  </si>
  <si>
    <t>131 292,00</t>
  </si>
  <si>
    <t>23 638,00</t>
  </si>
  <si>
    <t>- 500,00</t>
  </si>
  <si>
    <t>23 138,00</t>
  </si>
  <si>
    <t>26 287 454,44</t>
  </si>
  <si>
    <t>26 081 469,44</t>
  </si>
  <si>
    <t>Zakup sprzętu komuterowego na potrzeby UG</t>
  </si>
  <si>
    <t>Adaptacja pomieszczeń w szkole podstawowej w Goliszowie na punkt przedszkolny wraz z budową placu zabaw</t>
  </si>
  <si>
    <t>Remont drogi gminnej w Okmianach, dz. 452/3</t>
  </si>
  <si>
    <t>Załącznik Nr 1 do Uchwały Nr XXIII/131/2012 Rady Gminy Chojnów  z dnia 26 kwietnia 2012r.</t>
  </si>
  <si>
    <t>Załącznik Nr 2 do Uchwały Nr XXIII/131/2012 Rady Gminy Chojnów  z dnia 26 kwietnia 2012r.</t>
  </si>
  <si>
    <t>Załącznik nr 4 do Uchwały NR XXIII/131/2012  Rady Gminy  Chojnów z dnia 26 kwietnia 2012 r.</t>
  </si>
  <si>
    <t>Załącznik nr 5 do Uchwały NR XXIII/131/2012 Rady Gminy  Chojnów  z dnia 26 kwietnia 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</si>
</sst>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</numFmts>
  <fonts count="6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vertical="center"/>
    </xf>
    <xf numFmtId="168" fontId="10" fillId="0" borderId="15" xfId="42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2" fillId="0" borderId="17" xfId="42" applyNumberFormat="1" applyFont="1" applyFill="1" applyBorder="1" applyAlignment="1">
      <alignment horizontal="justify" vertical="center" wrapText="1"/>
    </xf>
    <xf numFmtId="168" fontId="4" fillId="0" borderId="17" xfId="42" applyNumberFormat="1" applyFont="1" applyFill="1" applyBorder="1" applyAlignment="1">
      <alignment horizontal="center" vertical="center"/>
    </xf>
    <xf numFmtId="168" fontId="4" fillId="0" borderId="17" xfId="42" applyNumberFormat="1" applyFont="1" applyFill="1" applyBorder="1" applyAlignment="1">
      <alignment vertical="center"/>
    </xf>
    <xf numFmtId="168" fontId="10" fillId="0" borderId="18" xfId="42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justify" vertical="center" wrapText="1"/>
    </xf>
    <xf numFmtId="49" fontId="12" fillId="0" borderId="17" xfId="0" applyNumberFormat="1" applyFont="1" applyFill="1" applyBorder="1" applyAlignment="1">
      <alignment horizontal="justify" vertical="center" wrapText="1"/>
    </xf>
    <xf numFmtId="168" fontId="4" fillId="0" borderId="19" xfId="42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168" fontId="4" fillId="0" borderId="21" xfId="42" applyNumberFormat="1" applyFont="1" applyFill="1" applyBorder="1" applyAlignment="1">
      <alignment vertical="center"/>
    </xf>
    <xf numFmtId="43" fontId="4" fillId="0" borderId="21" xfId="42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168" fontId="8" fillId="0" borderId="11" xfId="42" applyNumberFormat="1" applyFont="1" applyFill="1" applyBorder="1" applyAlignment="1">
      <alignment horizontal="center" vertical="center"/>
    </xf>
    <xf numFmtId="43" fontId="8" fillId="0" borderId="11" xfId="42" applyNumberFormat="1" applyFont="1" applyFill="1" applyBorder="1" applyAlignment="1">
      <alignment vertical="center"/>
    </xf>
    <xf numFmtId="168" fontId="8" fillId="0" borderId="11" xfId="42" applyNumberFormat="1" applyFont="1" applyFill="1" applyBorder="1" applyAlignment="1">
      <alignment vertical="center"/>
    </xf>
    <xf numFmtId="168" fontId="10" fillId="0" borderId="12" xfId="42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168" fontId="11" fillId="0" borderId="0" xfId="42" applyNumberFormat="1" applyFont="1" applyFill="1" applyAlignment="1">
      <alignment vertical="center"/>
    </xf>
    <xf numFmtId="168" fontId="4" fillId="0" borderId="0" xfId="42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9" fontId="10" fillId="0" borderId="14" xfId="0" applyNumberFormat="1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justify" vertical="center" wrapText="1"/>
    </xf>
    <xf numFmtId="168" fontId="8" fillId="0" borderId="18" xfId="42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168" fontId="8" fillId="0" borderId="23" xfId="42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168" fontId="8" fillId="0" borderId="24" xfId="42" applyNumberFormat="1" applyFont="1" applyFill="1" applyBorder="1" applyAlignment="1">
      <alignment vertical="center"/>
    </xf>
    <xf numFmtId="43" fontId="0" fillId="0" borderId="0" xfId="42" applyFont="1" applyAlignment="1">
      <alignment/>
    </xf>
    <xf numFmtId="43" fontId="1" fillId="33" borderId="25" xfId="42" applyFont="1" applyFill="1" applyBorder="1" applyAlignment="1">
      <alignment horizontal="center" vertical="center"/>
    </xf>
    <xf numFmtId="43" fontId="5" fillId="33" borderId="26" xfId="42" applyFont="1" applyFill="1" applyBorder="1" applyAlignment="1">
      <alignment horizontal="center" vertical="center" wrapText="1"/>
    </xf>
    <xf numFmtId="43" fontId="1" fillId="33" borderId="27" xfId="42" applyFont="1" applyFill="1" applyBorder="1" applyAlignment="1">
      <alignment horizontal="center" vertical="center"/>
    </xf>
    <xf numFmtId="43" fontId="1" fillId="33" borderId="27" xfId="42" applyFont="1" applyFill="1" applyBorder="1" applyAlignment="1">
      <alignment horizontal="center" vertical="center" wrapText="1"/>
    </xf>
    <xf numFmtId="43" fontId="1" fillId="33" borderId="28" xfId="42" applyFont="1" applyFill="1" applyBorder="1" applyAlignment="1">
      <alignment horizontal="center" vertical="center" wrapText="1"/>
    </xf>
    <xf numFmtId="43" fontId="0" fillId="0" borderId="0" xfId="42" applyFont="1" applyBorder="1" applyAlignment="1">
      <alignment/>
    </xf>
    <xf numFmtId="49" fontId="0" fillId="0" borderId="29" xfId="42" applyNumberFormat="1" applyFont="1" applyBorder="1" applyAlignment="1">
      <alignment horizontal="justify" vertical="center"/>
    </xf>
    <xf numFmtId="49" fontId="0" fillId="0" borderId="29" xfId="42" applyNumberFormat="1" applyFont="1" applyBorder="1" applyAlignment="1">
      <alignment horizontal="center" vertical="center"/>
    </xf>
    <xf numFmtId="43" fontId="0" fillId="0" borderId="29" xfId="42" applyFont="1" applyBorder="1" applyAlignment="1">
      <alignment vertical="center"/>
    </xf>
    <xf numFmtId="168" fontId="0" fillId="0" borderId="0" xfId="42" applyNumberFormat="1" applyFont="1" applyBorder="1" applyAlignment="1">
      <alignment/>
    </xf>
    <xf numFmtId="49" fontId="0" fillId="0" borderId="17" xfId="42" applyNumberFormat="1" applyFont="1" applyBorder="1" applyAlignment="1">
      <alignment horizontal="justify" vertical="center"/>
    </xf>
    <xf numFmtId="49" fontId="0" fillId="0" borderId="17" xfId="42" applyNumberFormat="1" applyFont="1" applyBorder="1" applyAlignment="1">
      <alignment horizontal="center" vertical="center"/>
    </xf>
    <xf numFmtId="43" fontId="0" fillId="0" borderId="17" xfId="42" applyFont="1" applyBorder="1" applyAlignment="1">
      <alignment vertical="center"/>
    </xf>
    <xf numFmtId="49" fontId="0" fillId="0" borderId="30" xfId="42" applyNumberFormat="1" applyFont="1" applyBorder="1" applyAlignment="1">
      <alignment horizontal="center" vertical="center"/>
    </xf>
    <xf numFmtId="43" fontId="3" fillId="33" borderId="31" xfId="42" applyFont="1" applyFill="1" applyBorder="1" applyAlignment="1">
      <alignment horizontal="center" vertical="center" wrapText="1"/>
    </xf>
    <xf numFmtId="43" fontId="0" fillId="0" borderId="32" xfId="42" applyFont="1" applyBorder="1" applyAlignment="1">
      <alignment vertical="center"/>
    </xf>
    <xf numFmtId="49" fontId="0" fillId="0" borderId="33" xfId="42" applyNumberFormat="1" applyFont="1" applyBorder="1" applyAlignment="1">
      <alignment horizontal="justify" vertical="center"/>
    </xf>
    <xf numFmtId="49" fontId="0" fillId="0" borderId="32" xfId="42" applyNumberFormat="1" applyFont="1" applyBorder="1" applyAlignment="1">
      <alignment horizontal="center" vertical="center"/>
    </xf>
    <xf numFmtId="49" fontId="0" fillId="0" borderId="33" xfId="42" applyNumberFormat="1" applyFont="1" applyBorder="1" applyAlignment="1">
      <alignment horizontal="center" vertical="center"/>
    </xf>
    <xf numFmtId="43" fontId="0" fillId="0" borderId="33" xfId="42" applyFont="1" applyBorder="1" applyAlignment="1">
      <alignment vertical="center"/>
    </xf>
    <xf numFmtId="43" fontId="0" fillId="0" borderId="34" xfId="42" applyFont="1" applyBorder="1" applyAlignment="1">
      <alignment vertical="center"/>
    </xf>
    <xf numFmtId="49" fontId="0" fillId="0" borderId="21" xfId="42" applyNumberFormat="1" applyFont="1" applyBorder="1" applyAlignment="1">
      <alignment horizontal="justify" vertical="center"/>
    </xf>
    <xf numFmtId="49" fontId="0" fillId="0" borderId="21" xfId="42" applyNumberFormat="1" applyFont="1" applyBorder="1" applyAlignment="1">
      <alignment horizontal="center" vertical="center"/>
    </xf>
    <xf numFmtId="43" fontId="0" fillId="0" borderId="21" xfId="42" applyFont="1" applyBorder="1" applyAlignment="1">
      <alignment vertical="center"/>
    </xf>
    <xf numFmtId="49" fontId="0" fillId="0" borderId="35" xfId="42" applyNumberFormat="1" applyFont="1" applyBorder="1" applyAlignment="1">
      <alignment horizontal="justify" vertical="center"/>
    </xf>
    <xf numFmtId="49" fontId="0" fillId="0" borderId="35" xfId="42" applyNumberFormat="1" applyFont="1" applyBorder="1" applyAlignment="1">
      <alignment horizontal="center" vertical="center"/>
    </xf>
    <xf numFmtId="43" fontId="0" fillId="0" borderId="35" xfId="42" applyFont="1" applyBorder="1" applyAlignment="1">
      <alignment vertical="center"/>
    </xf>
    <xf numFmtId="43" fontId="0" fillId="0" borderId="32" xfId="42" applyFont="1" applyBorder="1" applyAlignment="1">
      <alignment horizontal="center" vertical="center"/>
    </xf>
    <xf numFmtId="43" fontId="0" fillId="0" borderId="36" xfId="42" applyFont="1" applyBorder="1" applyAlignment="1">
      <alignment horizontal="center" vertical="center"/>
    </xf>
    <xf numFmtId="43" fontId="0" fillId="0" borderId="37" xfId="42" applyFont="1" applyBorder="1" applyAlignment="1">
      <alignment horizontal="center" vertical="center"/>
    </xf>
    <xf numFmtId="49" fontId="0" fillId="0" borderId="34" xfId="42" applyNumberFormat="1" applyFont="1" applyBorder="1" applyAlignment="1">
      <alignment horizontal="justify" vertical="center"/>
    </xf>
    <xf numFmtId="49" fontId="0" fillId="0" borderId="34" xfId="42" applyNumberFormat="1" applyFont="1" applyBorder="1" applyAlignment="1">
      <alignment horizontal="center" vertical="center"/>
    </xf>
    <xf numFmtId="49" fontId="0" fillId="0" borderId="35" xfId="42" applyNumberFormat="1" applyFont="1" applyFill="1" applyBorder="1" applyAlignment="1">
      <alignment horizontal="center" vertical="center"/>
    </xf>
    <xf numFmtId="49" fontId="0" fillId="0" borderId="33" xfId="42" applyNumberFormat="1" applyFont="1" applyFill="1" applyBorder="1" applyAlignment="1">
      <alignment horizontal="center" vertical="center"/>
    </xf>
    <xf numFmtId="43" fontId="2" fillId="0" borderId="36" xfId="42" applyFont="1" applyBorder="1" applyAlignment="1">
      <alignment horizontal="center" vertical="center"/>
    </xf>
    <xf numFmtId="49" fontId="0" fillId="0" borderId="32" xfId="42" applyNumberFormat="1" applyFont="1" applyBorder="1" applyAlignment="1">
      <alignment horizontal="justify" vertical="center"/>
    </xf>
    <xf numFmtId="43" fontId="0" fillId="0" borderId="30" xfId="42" applyFont="1" applyBorder="1" applyAlignment="1">
      <alignment vertical="center"/>
    </xf>
    <xf numFmtId="49" fontId="0" fillId="0" borderId="30" xfId="42" applyNumberFormat="1" applyFont="1" applyBorder="1" applyAlignment="1">
      <alignment horizontal="justify" vertical="center"/>
    </xf>
    <xf numFmtId="43" fontId="3" fillId="33" borderId="31" xfId="42" applyFont="1" applyFill="1" applyBorder="1" applyAlignment="1">
      <alignment vertical="center" wrapText="1"/>
    </xf>
    <xf numFmtId="49" fontId="0" fillId="0" borderId="17" xfId="42" applyNumberFormat="1" applyFont="1" applyFill="1" applyBorder="1" applyAlignment="1">
      <alignment horizontal="center" vertical="center"/>
    </xf>
    <xf numFmtId="43" fontId="0" fillId="0" borderId="38" xfId="42" applyFont="1" applyBorder="1" applyAlignment="1">
      <alignment vertical="center"/>
    </xf>
    <xf numFmtId="49" fontId="0" fillId="0" borderId="33" xfId="42" applyNumberFormat="1" applyFont="1" applyBorder="1" applyAlignment="1">
      <alignment horizontal="center" vertical="center"/>
    </xf>
    <xf numFmtId="49" fontId="0" fillId="0" borderId="33" xfId="42" applyNumberFormat="1" applyFont="1" applyFill="1" applyBorder="1" applyAlignment="1">
      <alignment horizontal="justify" vertical="center"/>
    </xf>
    <xf numFmtId="43" fontId="0" fillId="0" borderId="33" xfId="42" applyFont="1" applyFill="1" applyBorder="1" applyAlignment="1">
      <alignment vertical="center"/>
    </xf>
    <xf numFmtId="49" fontId="0" fillId="0" borderId="21" xfId="42" applyNumberFormat="1" applyFont="1" applyFill="1" applyBorder="1" applyAlignment="1">
      <alignment horizontal="center" vertical="center"/>
    </xf>
    <xf numFmtId="43" fontId="0" fillId="0" borderId="21" xfId="42" applyFont="1" applyFill="1" applyBorder="1" applyAlignment="1">
      <alignment vertical="center"/>
    </xf>
    <xf numFmtId="49" fontId="0" fillId="0" borderId="21" xfId="42" applyNumberFormat="1" applyFont="1" applyFill="1" applyBorder="1" applyAlignment="1">
      <alignment horizontal="justify" vertical="center"/>
    </xf>
    <xf numFmtId="43" fontId="0" fillId="0" borderId="35" xfId="42" applyFont="1" applyBorder="1" applyAlignment="1">
      <alignment/>
    </xf>
    <xf numFmtId="49" fontId="0" fillId="0" borderId="39" xfId="42" applyNumberFormat="1" applyFont="1" applyBorder="1" applyAlignment="1">
      <alignment horizontal="center" vertical="center"/>
    </xf>
    <xf numFmtId="49" fontId="0" fillId="0" borderId="40" xfId="42" applyNumberFormat="1" applyFont="1" applyBorder="1" applyAlignment="1">
      <alignment horizontal="justify" vertical="center"/>
    </xf>
    <xf numFmtId="49" fontId="0" fillId="0" borderId="40" xfId="42" applyNumberFormat="1" applyFont="1" applyBorder="1" applyAlignment="1">
      <alignment horizontal="center" vertical="center"/>
    </xf>
    <xf numFmtId="43" fontId="0" fillId="0" borderId="40" xfId="42" applyFont="1" applyBorder="1" applyAlignment="1">
      <alignment vertical="center"/>
    </xf>
    <xf numFmtId="43" fontId="3" fillId="0" borderId="41" xfId="42" applyFont="1" applyBorder="1" applyAlignment="1">
      <alignment horizontal="center" vertical="center" wrapText="1"/>
    </xf>
    <xf numFmtId="43" fontId="5" fillId="0" borderId="42" xfId="42" applyFont="1" applyBorder="1" applyAlignment="1">
      <alignment vertical="center"/>
    </xf>
    <xf numFmtId="49" fontId="0" fillId="0" borderId="43" xfId="42" applyNumberFormat="1" applyFont="1" applyBorder="1" applyAlignment="1">
      <alignment horizontal="justify" vertical="center"/>
    </xf>
    <xf numFmtId="49" fontId="0" fillId="0" borderId="44" xfId="42" applyNumberFormat="1" applyFont="1" applyBorder="1" applyAlignment="1">
      <alignment horizontal="justify" vertical="center"/>
    </xf>
    <xf numFmtId="43" fontId="5" fillId="0" borderId="41" xfId="42" applyNumberFormat="1" applyFont="1" applyBorder="1" applyAlignment="1">
      <alignment horizontal="justify" vertical="center"/>
    </xf>
    <xf numFmtId="43" fontId="5" fillId="0" borderId="42" xfId="42" applyNumberFormat="1" applyFont="1" applyBorder="1" applyAlignment="1">
      <alignment horizontal="justify" vertical="center"/>
    </xf>
    <xf numFmtId="43" fontId="0" fillId="0" borderId="45" xfId="42" applyFont="1" applyBorder="1" applyAlignment="1">
      <alignment vertical="center"/>
    </xf>
    <xf numFmtId="43" fontId="5" fillId="0" borderId="46" xfId="42" applyFont="1" applyBorder="1" applyAlignment="1">
      <alignment vertical="center"/>
    </xf>
    <xf numFmtId="168" fontId="8" fillId="0" borderId="0" xfId="42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3" fontId="3" fillId="0" borderId="4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0" fontId="3" fillId="0" borderId="4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43" fontId="2" fillId="0" borderId="4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justify" vertical="center" wrapText="1"/>
    </xf>
    <xf numFmtId="0" fontId="3" fillId="0" borderId="5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justify" vertical="center" wrapText="1"/>
    </xf>
    <xf numFmtId="43" fontId="18" fillId="0" borderId="48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3" fillId="0" borderId="41" xfId="0" applyFont="1" applyBorder="1" applyAlignment="1">
      <alignment horizontal="center"/>
    </xf>
    <xf numFmtId="43" fontId="1" fillId="0" borderId="51" xfId="0" applyNumberFormat="1" applyFont="1" applyBorder="1" applyAlignment="1">
      <alignment/>
    </xf>
    <xf numFmtId="0" fontId="18" fillId="0" borderId="52" xfId="0" applyFont="1" applyBorder="1" applyAlignment="1">
      <alignment horizontal="center" vertical="top" wrapText="1"/>
    </xf>
    <xf numFmtId="0" fontId="2" fillId="0" borderId="29" xfId="0" applyFont="1" applyBorder="1" applyAlignment="1">
      <alignment/>
    </xf>
    <xf numFmtId="43" fontId="2" fillId="0" borderId="53" xfId="0" applyNumberFormat="1" applyFont="1" applyBorder="1" applyAlignment="1">
      <alignment/>
    </xf>
    <xf numFmtId="0" fontId="18" fillId="0" borderId="47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43" fontId="2" fillId="0" borderId="48" xfId="0" applyNumberFormat="1" applyFont="1" applyBorder="1" applyAlignment="1">
      <alignment/>
    </xf>
    <xf numFmtId="0" fontId="18" fillId="0" borderId="50" xfId="0" applyFont="1" applyBorder="1" applyAlignment="1">
      <alignment horizontal="center" vertical="top" wrapText="1"/>
    </xf>
    <xf numFmtId="0" fontId="2" fillId="0" borderId="40" xfId="0" applyFont="1" applyBorder="1" applyAlignment="1">
      <alignment/>
    </xf>
    <xf numFmtId="43" fontId="2" fillId="0" borderId="54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8" fillId="0" borderId="41" xfId="0" applyFont="1" applyBorder="1" applyAlignment="1">
      <alignment horizontal="center" vertical="top" wrapText="1"/>
    </xf>
    <xf numFmtId="0" fontId="2" fillId="0" borderId="55" xfId="0" applyFont="1" applyBorder="1" applyAlignment="1">
      <alignment/>
    </xf>
    <xf numFmtId="43" fontId="2" fillId="0" borderId="42" xfId="0" applyNumberFormat="1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49" fontId="10" fillId="0" borderId="17" xfId="42" applyNumberFormat="1" applyFont="1" applyFill="1" applyBorder="1" applyAlignment="1">
      <alignment horizontal="justify" vertical="center"/>
    </xf>
    <xf numFmtId="168" fontId="13" fillId="0" borderId="17" xfId="42" applyNumberFormat="1" applyFont="1" applyFill="1" applyBorder="1" applyAlignment="1">
      <alignment horizontal="center" vertical="center" wrapText="1"/>
    </xf>
    <xf numFmtId="43" fontId="4" fillId="0" borderId="17" xfId="42" applyFont="1" applyFill="1" applyBorder="1" applyAlignment="1">
      <alignment vertical="center"/>
    </xf>
    <xf numFmtId="43" fontId="4" fillId="0" borderId="17" xfId="42" applyFont="1" applyFill="1" applyBorder="1" applyAlignment="1">
      <alignment vertical="center"/>
    </xf>
    <xf numFmtId="49" fontId="10" fillId="0" borderId="16" xfId="42" applyNumberFormat="1" applyFont="1" applyFill="1" applyBorder="1" applyAlignment="1">
      <alignment horizontal="center" vertical="center"/>
    </xf>
    <xf numFmtId="49" fontId="10" fillId="0" borderId="17" xfId="42" applyNumberFormat="1" applyFont="1" applyFill="1" applyBorder="1" applyAlignment="1">
      <alignment horizontal="center" vertical="center"/>
    </xf>
    <xf numFmtId="49" fontId="10" fillId="0" borderId="56" xfId="42" applyNumberFormat="1" applyFont="1" applyFill="1" applyBorder="1" applyAlignment="1">
      <alignment horizontal="center" vertical="center"/>
    </xf>
    <xf numFmtId="49" fontId="10" fillId="0" borderId="19" xfId="42" applyNumberFormat="1" applyFont="1" applyFill="1" applyBorder="1" applyAlignment="1">
      <alignment horizontal="center" vertical="center"/>
    </xf>
    <xf numFmtId="49" fontId="10" fillId="0" borderId="19" xfId="42" applyNumberFormat="1" applyFont="1" applyFill="1" applyBorder="1" applyAlignment="1">
      <alignment horizontal="justify" vertical="center"/>
    </xf>
    <xf numFmtId="43" fontId="4" fillId="0" borderId="19" xfId="42" applyFont="1" applyFill="1" applyBorder="1" applyAlignment="1">
      <alignment vertical="center"/>
    </xf>
    <xf numFmtId="168" fontId="13" fillId="0" borderId="19" xfId="42" applyNumberFormat="1" applyFont="1" applyFill="1" applyBorder="1" applyAlignment="1">
      <alignment horizontal="center" vertical="center" wrapText="1"/>
    </xf>
    <xf numFmtId="49" fontId="10" fillId="0" borderId="20" xfId="42" applyNumberFormat="1" applyFont="1" applyFill="1" applyBorder="1" applyAlignment="1">
      <alignment horizontal="center" vertical="center"/>
    </xf>
    <xf numFmtId="49" fontId="10" fillId="0" borderId="21" xfId="42" applyNumberFormat="1" applyFont="1" applyFill="1" applyBorder="1" applyAlignment="1">
      <alignment horizontal="center" vertical="center"/>
    </xf>
    <xf numFmtId="49" fontId="10" fillId="0" borderId="21" xfId="42" applyNumberFormat="1" applyFont="1" applyFill="1" applyBorder="1" applyAlignment="1">
      <alignment horizontal="justify" vertical="center"/>
    </xf>
    <xf numFmtId="43" fontId="4" fillId="0" borderId="21" xfId="42" applyFont="1" applyFill="1" applyBorder="1" applyAlignment="1">
      <alignment vertical="center"/>
    </xf>
    <xf numFmtId="168" fontId="13" fillId="0" borderId="21" xfId="42" applyNumberFormat="1" applyFont="1" applyFill="1" applyBorder="1" applyAlignment="1">
      <alignment horizontal="center" vertical="center" wrapText="1"/>
    </xf>
    <xf numFmtId="43" fontId="0" fillId="0" borderId="34" xfId="42" applyFont="1" applyFill="1" applyBorder="1" applyAlignment="1">
      <alignment vertical="center"/>
    </xf>
    <xf numFmtId="43" fontId="0" fillId="0" borderId="17" xfId="42" applyFont="1" applyFill="1" applyBorder="1" applyAlignment="1">
      <alignment vertical="center"/>
    </xf>
    <xf numFmtId="43" fontId="0" fillId="0" borderId="35" xfId="42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9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59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61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5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59" xfId="0" applyNumberFormat="1" applyFont="1" applyFill="1" applyBorder="1" applyAlignment="1" applyProtection="1">
      <alignment horizontal="justify" vertical="center" wrapText="1"/>
      <protection locked="0"/>
    </xf>
    <xf numFmtId="49" fontId="22" fillId="0" borderId="59" xfId="0" applyNumberFormat="1" applyFont="1" applyFill="1" applyBorder="1" applyAlignment="1" applyProtection="1">
      <alignment horizontal="justify" vertical="center" wrapText="1"/>
      <protection locked="0"/>
    </xf>
    <xf numFmtId="49" fontId="22" fillId="0" borderId="60" xfId="0" applyNumberFormat="1" applyFont="1" applyFill="1" applyBorder="1" applyAlignment="1" applyProtection="1">
      <alignment horizontal="justify" vertical="center" wrapText="1"/>
      <protection locked="0"/>
    </xf>
    <xf numFmtId="49" fontId="20" fillId="0" borderId="59" xfId="0" applyNumberFormat="1" applyFont="1" applyFill="1" applyBorder="1" applyAlignment="1" applyProtection="1">
      <alignment horizontal="justify" vertical="center" wrapText="1"/>
      <protection locked="0"/>
    </xf>
    <xf numFmtId="49" fontId="20" fillId="34" borderId="61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5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63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64" xfId="0" applyNumberFormat="1" applyFont="1" applyFill="1" applyBorder="1" applyAlignment="1" applyProtection="1">
      <alignment horizontal="justify" vertical="center" wrapText="1"/>
      <protection locked="0"/>
    </xf>
    <xf numFmtId="49" fontId="20" fillId="34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2" xfId="0" applyNumberFormat="1" applyFont="1" applyFill="1" applyBorder="1" applyAlignment="1">
      <alignment horizontal="justify" vertical="center" wrapText="1"/>
    </xf>
    <xf numFmtId="49" fontId="0" fillId="0" borderId="17" xfId="42" applyNumberFormat="1" applyFont="1" applyFill="1" applyBorder="1" applyAlignment="1">
      <alignment horizontal="justify" vertical="center"/>
    </xf>
    <xf numFmtId="49" fontId="0" fillId="0" borderId="35" xfId="42" applyNumberFormat="1" applyFont="1" applyFill="1" applyBorder="1" applyAlignment="1">
      <alignment horizontal="justify" vertical="center"/>
    </xf>
    <xf numFmtId="49" fontId="11" fillId="0" borderId="32" xfId="42" applyNumberFormat="1" applyFont="1" applyBorder="1" applyAlignment="1">
      <alignment horizontal="justify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justify" vertical="center" wrapText="1"/>
    </xf>
    <xf numFmtId="168" fontId="4" fillId="0" borderId="40" xfId="42" applyNumberFormat="1" applyFont="1" applyFill="1" applyBorder="1" applyAlignment="1">
      <alignment vertical="center"/>
    </xf>
    <xf numFmtId="43" fontId="4" fillId="0" borderId="40" xfId="42" applyNumberFormat="1" applyFont="1" applyFill="1" applyBorder="1" applyAlignment="1">
      <alignment vertical="center"/>
    </xf>
    <xf numFmtId="168" fontId="13" fillId="0" borderId="40" xfId="42" applyNumberFormat="1" applyFont="1" applyFill="1" applyBorder="1" applyAlignment="1">
      <alignment horizontal="center" vertical="center" wrapText="1"/>
    </xf>
    <xf numFmtId="168" fontId="8" fillId="0" borderId="67" xfId="42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right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69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59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59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69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5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64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72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43" fontId="5" fillId="0" borderId="0" xfId="4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43" fontId="3" fillId="0" borderId="0" xfId="42" applyFont="1" applyBorder="1" applyAlignment="1">
      <alignment horizontal="center" vertical="center"/>
    </xf>
    <xf numFmtId="43" fontId="3" fillId="33" borderId="73" xfId="42" applyFont="1" applyFill="1" applyBorder="1" applyAlignment="1">
      <alignment horizontal="center" vertical="center" wrapText="1"/>
    </xf>
    <xf numFmtId="43" fontId="3" fillId="33" borderId="47" xfId="42" applyFont="1" applyFill="1" applyBorder="1" applyAlignment="1">
      <alignment horizontal="center" vertical="center" wrapText="1"/>
    </xf>
    <xf numFmtId="43" fontId="0" fillId="0" borderId="74" xfId="42" applyFont="1" applyBorder="1" applyAlignment="1">
      <alignment horizontal="center" vertical="center"/>
    </xf>
    <xf numFmtId="43" fontId="0" fillId="0" borderId="17" xfId="42" applyFont="1" applyBorder="1" applyAlignment="1">
      <alignment horizontal="center" vertical="center"/>
    </xf>
    <xf numFmtId="43" fontId="0" fillId="0" borderId="53" xfId="42" applyFont="1" applyBorder="1" applyAlignment="1">
      <alignment vertical="center"/>
    </xf>
    <xf numFmtId="43" fontId="0" fillId="0" borderId="48" xfId="42" applyFont="1" applyBorder="1" applyAlignment="1">
      <alignment vertical="center"/>
    </xf>
    <xf numFmtId="43" fontId="3" fillId="33" borderId="31" xfId="42" applyFont="1" applyFill="1" applyBorder="1" applyAlignment="1">
      <alignment horizontal="center" vertical="center" wrapText="1"/>
    </xf>
    <xf numFmtId="43" fontId="3" fillId="33" borderId="75" xfId="42" applyFont="1" applyFill="1" applyBorder="1" applyAlignment="1">
      <alignment horizontal="center" vertical="center" wrapText="1"/>
    </xf>
    <xf numFmtId="43" fontId="0" fillId="0" borderId="32" xfId="42" applyFont="1" applyBorder="1" applyAlignment="1">
      <alignment vertical="center"/>
    </xf>
    <xf numFmtId="43" fontId="0" fillId="0" borderId="34" xfId="42" applyFont="1" applyBorder="1" applyAlignment="1">
      <alignment vertical="center"/>
    </xf>
    <xf numFmtId="43" fontId="0" fillId="0" borderId="36" xfId="42" applyFont="1" applyBorder="1" applyAlignment="1">
      <alignment vertical="center"/>
    </xf>
    <xf numFmtId="43" fontId="0" fillId="0" borderId="76" xfId="42" applyFont="1" applyBorder="1" applyAlignment="1">
      <alignment vertical="center"/>
    </xf>
    <xf numFmtId="43" fontId="3" fillId="33" borderId="77" xfId="42" applyFont="1" applyFill="1" applyBorder="1" applyAlignment="1">
      <alignment horizontal="center" vertical="center" wrapText="1"/>
    </xf>
    <xf numFmtId="43" fontId="3" fillId="33" borderId="78" xfId="42" applyFont="1" applyFill="1" applyBorder="1" applyAlignment="1">
      <alignment horizontal="center" vertical="center" wrapText="1"/>
    </xf>
    <xf numFmtId="43" fontId="0" fillId="0" borderId="33" xfId="42" applyFont="1" applyBorder="1" applyAlignment="1">
      <alignment horizontal="center" vertical="center"/>
    </xf>
    <xf numFmtId="43" fontId="0" fillId="0" borderId="34" xfId="42" applyFont="1" applyBorder="1" applyAlignment="1">
      <alignment horizontal="center" vertical="center"/>
    </xf>
    <xf numFmtId="43" fontId="0" fillId="0" borderId="35" xfId="42" applyFont="1" applyBorder="1" applyAlignment="1">
      <alignment horizontal="center" vertical="center"/>
    </xf>
    <xf numFmtId="43" fontId="0" fillId="0" borderId="79" xfId="42" applyFont="1" applyBorder="1" applyAlignment="1">
      <alignment horizontal="center" vertical="center"/>
    </xf>
    <xf numFmtId="43" fontId="0" fillId="0" borderId="76" xfId="42" applyFont="1" applyBorder="1" applyAlignment="1">
      <alignment horizontal="center" vertical="center"/>
    </xf>
    <xf numFmtId="43" fontId="0" fillId="0" borderId="80" xfId="42" applyFont="1" applyBorder="1" applyAlignment="1">
      <alignment horizontal="center" vertical="center"/>
    </xf>
    <xf numFmtId="43" fontId="3" fillId="33" borderId="81" xfId="42" applyFont="1" applyFill="1" applyBorder="1" applyAlignment="1">
      <alignment horizontal="center" vertical="center" wrapText="1"/>
    </xf>
    <xf numFmtId="43" fontId="0" fillId="0" borderId="32" xfId="42" applyFont="1" applyBorder="1" applyAlignment="1">
      <alignment horizontal="center" vertical="center"/>
    </xf>
    <xf numFmtId="43" fontId="0" fillId="0" borderId="37" xfId="42" applyFont="1" applyBorder="1" applyAlignment="1">
      <alignment horizontal="center" vertical="center"/>
    </xf>
    <xf numFmtId="43" fontId="0" fillId="0" borderId="36" xfId="42" applyFont="1" applyBorder="1" applyAlignment="1">
      <alignment horizontal="center" vertical="center"/>
    </xf>
    <xf numFmtId="43" fontId="0" fillId="0" borderId="38" xfId="42" applyFont="1" applyBorder="1" applyAlignment="1">
      <alignment horizontal="center" vertical="center"/>
    </xf>
    <xf numFmtId="43" fontId="0" fillId="0" borderId="37" xfId="42" applyFont="1" applyBorder="1" applyAlignment="1">
      <alignment vertical="center"/>
    </xf>
    <xf numFmtId="43" fontId="0" fillId="0" borderId="36" xfId="42" applyFont="1" applyBorder="1" applyAlignment="1">
      <alignment horizontal="justify" vertical="center"/>
    </xf>
    <xf numFmtId="43" fontId="0" fillId="0" borderId="76" xfId="42" applyFont="1" applyBorder="1" applyAlignment="1">
      <alignment horizontal="justify" vertical="center"/>
    </xf>
    <xf numFmtId="43" fontId="0" fillId="0" borderId="38" xfId="42" applyFont="1" applyBorder="1" applyAlignment="1">
      <alignment horizontal="justify" vertical="center"/>
    </xf>
    <xf numFmtId="43" fontId="0" fillId="0" borderId="36" xfId="42" applyFont="1" applyBorder="1" applyAlignment="1">
      <alignment horizontal="center" vertical="center"/>
    </xf>
    <xf numFmtId="43" fontId="0" fillId="0" borderId="76" xfId="42" applyFont="1" applyBorder="1" applyAlignment="1">
      <alignment horizontal="center" vertical="center"/>
    </xf>
    <xf numFmtId="43" fontId="0" fillId="0" borderId="38" xfId="42" applyFont="1" applyBorder="1" applyAlignment="1">
      <alignment horizontal="center" vertical="center"/>
    </xf>
    <xf numFmtId="43" fontId="3" fillId="33" borderId="82" xfId="42" applyFont="1" applyFill="1" applyBorder="1" applyAlignment="1">
      <alignment horizontal="center" vertical="center" wrapText="1"/>
    </xf>
    <xf numFmtId="43" fontId="0" fillId="0" borderId="21" xfId="42" applyFont="1" applyBorder="1" applyAlignment="1">
      <alignment horizontal="center" vertical="center"/>
    </xf>
    <xf numFmtId="43" fontId="2" fillId="0" borderId="83" xfId="42" applyFont="1" applyBorder="1" applyAlignment="1">
      <alignment horizontal="center" vertical="center"/>
    </xf>
    <xf numFmtId="43" fontId="2" fillId="0" borderId="76" xfId="42" applyFont="1" applyBorder="1" applyAlignment="1">
      <alignment horizontal="center" vertical="center"/>
    </xf>
    <xf numFmtId="43" fontId="2" fillId="0" borderId="80" xfId="42" applyFont="1" applyBorder="1" applyAlignment="1">
      <alignment horizontal="center" vertical="center"/>
    </xf>
    <xf numFmtId="43" fontId="0" fillId="0" borderId="48" xfId="42" applyFont="1" applyBorder="1" applyAlignment="1">
      <alignment horizontal="center" vertical="center"/>
    </xf>
    <xf numFmtId="43" fontId="0" fillId="0" borderId="38" xfId="42" applyFont="1" applyBorder="1" applyAlignment="1">
      <alignment vertical="center"/>
    </xf>
    <xf numFmtId="43" fontId="0" fillId="0" borderId="33" xfId="42" applyFont="1" applyBorder="1" applyAlignment="1">
      <alignment vertical="center"/>
    </xf>
    <xf numFmtId="43" fontId="0" fillId="0" borderId="35" xfId="42" applyFont="1" applyBorder="1" applyAlignment="1">
      <alignment vertical="center"/>
    </xf>
    <xf numFmtId="43" fontId="0" fillId="0" borderId="79" xfId="42" applyFont="1" applyBorder="1" applyAlignment="1">
      <alignment vertical="center"/>
    </xf>
    <xf numFmtId="43" fontId="0" fillId="0" borderId="80" xfId="42" applyFont="1" applyBorder="1" applyAlignment="1">
      <alignment vertical="center"/>
    </xf>
    <xf numFmtId="43" fontId="0" fillId="0" borderId="84" xfId="42" applyFont="1" applyBorder="1" applyAlignment="1">
      <alignment horizontal="center" vertical="center"/>
    </xf>
    <xf numFmtId="43" fontId="3" fillId="33" borderId="85" xfId="42" applyFont="1" applyFill="1" applyBorder="1" applyAlignment="1">
      <alignment horizontal="center" vertical="center" wrapText="1"/>
    </xf>
    <xf numFmtId="43" fontId="0" fillId="0" borderId="30" xfId="42" applyFont="1" applyBorder="1" applyAlignment="1">
      <alignment horizontal="center" vertical="center"/>
    </xf>
    <xf numFmtId="43" fontId="0" fillId="0" borderId="83" xfId="42" applyFont="1" applyBorder="1" applyAlignment="1">
      <alignment vertical="center"/>
    </xf>
    <xf numFmtId="43" fontId="0" fillId="0" borderId="84" xfId="42" applyFont="1" applyBorder="1" applyAlignment="1">
      <alignment vertical="center"/>
    </xf>
    <xf numFmtId="43" fontId="3" fillId="33" borderId="86" xfId="42" applyFont="1" applyFill="1" applyBorder="1" applyAlignment="1">
      <alignment horizontal="center" vertical="center" wrapText="1"/>
    </xf>
    <xf numFmtId="43" fontId="0" fillId="0" borderId="87" xfId="42" applyFont="1" applyBorder="1" applyAlignment="1">
      <alignment horizontal="center" vertical="center"/>
    </xf>
    <xf numFmtId="43" fontId="0" fillId="0" borderId="88" xfId="42" applyFont="1" applyBorder="1" applyAlignment="1">
      <alignment horizontal="center" vertical="center"/>
    </xf>
    <xf numFmtId="43" fontId="0" fillId="0" borderId="36" xfId="42" applyNumberFormat="1" applyFont="1" applyBorder="1" applyAlignment="1">
      <alignment vertical="center"/>
    </xf>
    <xf numFmtId="43" fontId="0" fillId="0" borderId="76" xfId="42" applyNumberFormat="1" applyFont="1" applyBorder="1" applyAlignment="1">
      <alignment vertical="center"/>
    </xf>
    <xf numFmtId="0" fontId="1" fillId="0" borderId="51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3" fillId="0" borderId="55" xfId="0" applyFont="1" applyBorder="1" applyAlignment="1">
      <alignment horizontal="justify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140625" style="172" customWidth="1"/>
    <col min="2" max="2" width="8.57421875" style="172" customWidth="1"/>
    <col min="3" max="3" width="0.9921875" style="172" customWidth="1"/>
    <col min="4" max="4" width="9.00390625" style="172" customWidth="1"/>
    <col min="5" max="5" width="54.57421875" style="172" customWidth="1"/>
    <col min="6" max="6" width="19.140625" style="172" customWidth="1"/>
    <col min="7" max="7" width="18.57421875" style="172" customWidth="1"/>
    <col min="8" max="8" width="8.7109375" style="172" customWidth="1"/>
    <col min="9" max="9" width="10.00390625" style="172" customWidth="1"/>
    <col min="10" max="16384" width="9.140625" style="172" customWidth="1"/>
  </cols>
  <sheetData>
    <row r="1" spans="1:9" ht="18.75" customHeight="1">
      <c r="A1" s="232" t="s">
        <v>475</v>
      </c>
      <c r="B1" s="232"/>
      <c r="C1" s="232"/>
      <c r="D1" s="232"/>
      <c r="E1" s="232"/>
      <c r="F1" s="232"/>
      <c r="G1" s="232"/>
      <c r="H1" s="232"/>
      <c r="I1" s="232"/>
    </row>
    <row r="2" spans="1:9" ht="21.75" customHeight="1" thickBot="1">
      <c r="A2" s="217" t="s">
        <v>3</v>
      </c>
      <c r="B2" s="217"/>
      <c r="C2" s="217"/>
      <c r="D2" s="217"/>
      <c r="E2" s="217"/>
      <c r="F2" s="217"/>
      <c r="G2" s="217"/>
      <c r="H2" s="217"/>
      <c r="I2" s="217"/>
    </row>
    <row r="3" spans="1:9" ht="16.5" customHeight="1" thickTop="1">
      <c r="A3" s="175" t="s">
        <v>17</v>
      </c>
      <c r="B3" s="233" t="s">
        <v>0</v>
      </c>
      <c r="C3" s="233"/>
      <c r="D3" s="173" t="s">
        <v>1</v>
      </c>
      <c r="E3" s="173" t="s">
        <v>226</v>
      </c>
      <c r="F3" s="173" t="s">
        <v>227</v>
      </c>
      <c r="G3" s="173" t="s">
        <v>228</v>
      </c>
      <c r="H3" s="233" t="s">
        <v>5</v>
      </c>
      <c r="I3" s="234"/>
    </row>
    <row r="4" spans="1:9" ht="16.5" customHeight="1">
      <c r="A4" s="179" t="s">
        <v>6</v>
      </c>
      <c r="B4" s="229"/>
      <c r="C4" s="229"/>
      <c r="D4" s="180"/>
      <c r="E4" s="187" t="s">
        <v>229</v>
      </c>
      <c r="F4" s="176" t="s">
        <v>230</v>
      </c>
      <c r="G4" s="176" t="s">
        <v>231</v>
      </c>
      <c r="H4" s="230" t="s">
        <v>232</v>
      </c>
      <c r="I4" s="231"/>
    </row>
    <row r="5" spans="1:9" ht="16.5" customHeight="1">
      <c r="A5" s="181"/>
      <c r="B5" s="223" t="s">
        <v>7</v>
      </c>
      <c r="C5" s="223"/>
      <c r="D5" s="183"/>
      <c r="E5" s="190" t="s">
        <v>233</v>
      </c>
      <c r="F5" s="177" t="s">
        <v>234</v>
      </c>
      <c r="G5" s="177" t="s">
        <v>235</v>
      </c>
      <c r="H5" s="224" t="s">
        <v>236</v>
      </c>
      <c r="I5" s="225"/>
    </row>
    <row r="6" spans="1:9" ht="16.5" customHeight="1">
      <c r="A6" s="184"/>
      <c r="B6" s="223"/>
      <c r="C6" s="223"/>
      <c r="D6" s="182" t="s">
        <v>197</v>
      </c>
      <c r="E6" s="188" t="s">
        <v>237</v>
      </c>
      <c r="F6" s="177" t="s">
        <v>238</v>
      </c>
      <c r="G6" s="177" t="s">
        <v>235</v>
      </c>
      <c r="H6" s="224" t="s">
        <v>239</v>
      </c>
      <c r="I6" s="225"/>
    </row>
    <row r="7" spans="1:9" ht="16.5" customHeight="1">
      <c r="A7" s="181"/>
      <c r="B7" s="223" t="s">
        <v>240</v>
      </c>
      <c r="C7" s="223"/>
      <c r="D7" s="183"/>
      <c r="E7" s="190" t="s">
        <v>241</v>
      </c>
      <c r="F7" s="177" t="s">
        <v>242</v>
      </c>
      <c r="G7" s="177" t="s">
        <v>243</v>
      </c>
      <c r="H7" s="224" t="s">
        <v>244</v>
      </c>
      <c r="I7" s="225"/>
    </row>
    <row r="8" spans="1:9" ht="39.75" customHeight="1">
      <c r="A8" s="184"/>
      <c r="B8" s="223"/>
      <c r="C8" s="223"/>
      <c r="D8" s="182" t="s">
        <v>198</v>
      </c>
      <c r="E8" s="188" t="s">
        <v>245</v>
      </c>
      <c r="F8" s="177" t="s">
        <v>246</v>
      </c>
      <c r="G8" s="177" t="s">
        <v>243</v>
      </c>
      <c r="H8" s="224" t="s">
        <v>243</v>
      </c>
      <c r="I8" s="225"/>
    </row>
    <row r="9" spans="1:9" ht="16.5" customHeight="1">
      <c r="A9" s="179" t="s">
        <v>30</v>
      </c>
      <c r="B9" s="229"/>
      <c r="C9" s="229"/>
      <c r="D9" s="180"/>
      <c r="E9" s="187" t="s">
        <v>247</v>
      </c>
      <c r="F9" s="176" t="s">
        <v>248</v>
      </c>
      <c r="G9" s="176" t="s">
        <v>249</v>
      </c>
      <c r="H9" s="230" t="s">
        <v>250</v>
      </c>
      <c r="I9" s="231"/>
    </row>
    <row r="10" spans="1:9" ht="16.5" customHeight="1">
      <c r="A10" s="181"/>
      <c r="B10" s="223" t="s">
        <v>67</v>
      </c>
      <c r="C10" s="223"/>
      <c r="D10" s="183"/>
      <c r="E10" s="190" t="s">
        <v>241</v>
      </c>
      <c r="F10" s="177" t="s">
        <v>251</v>
      </c>
      <c r="G10" s="177" t="s">
        <v>249</v>
      </c>
      <c r="H10" s="224" t="s">
        <v>252</v>
      </c>
      <c r="I10" s="225"/>
    </row>
    <row r="11" spans="1:9" ht="16.5" customHeight="1">
      <c r="A11" s="184"/>
      <c r="B11" s="223"/>
      <c r="C11" s="223"/>
      <c r="D11" s="182" t="s">
        <v>197</v>
      </c>
      <c r="E11" s="188" t="s">
        <v>237</v>
      </c>
      <c r="F11" s="177" t="s">
        <v>253</v>
      </c>
      <c r="G11" s="177" t="s">
        <v>249</v>
      </c>
      <c r="H11" s="224" t="s">
        <v>254</v>
      </c>
      <c r="I11" s="225"/>
    </row>
    <row r="12" spans="1:9" ht="16.5" customHeight="1">
      <c r="A12" s="179" t="s">
        <v>202</v>
      </c>
      <c r="B12" s="229"/>
      <c r="C12" s="229"/>
      <c r="D12" s="180"/>
      <c r="E12" s="187" t="s">
        <v>255</v>
      </c>
      <c r="F12" s="176" t="s">
        <v>256</v>
      </c>
      <c r="G12" s="176" t="s">
        <v>257</v>
      </c>
      <c r="H12" s="230" t="s">
        <v>258</v>
      </c>
      <c r="I12" s="231"/>
    </row>
    <row r="13" spans="1:9" ht="16.5" customHeight="1">
      <c r="A13" s="181"/>
      <c r="B13" s="223" t="s">
        <v>203</v>
      </c>
      <c r="C13" s="223"/>
      <c r="D13" s="183"/>
      <c r="E13" s="190" t="s">
        <v>259</v>
      </c>
      <c r="F13" s="177" t="s">
        <v>260</v>
      </c>
      <c r="G13" s="177" t="s">
        <v>261</v>
      </c>
      <c r="H13" s="224" t="s">
        <v>262</v>
      </c>
      <c r="I13" s="225"/>
    </row>
    <row r="14" spans="1:9" ht="38.25" customHeight="1">
      <c r="A14" s="184"/>
      <c r="B14" s="223"/>
      <c r="C14" s="223"/>
      <c r="D14" s="182" t="s">
        <v>192</v>
      </c>
      <c r="E14" s="188" t="s">
        <v>263</v>
      </c>
      <c r="F14" s="177" t="s">
        <v>260</v>
      </c>
      <c r="G14" s="177" t="s">
        <v>261</v>
      </c>
      <c r="H14" s="224" t="s">
        <v>262</v>
      </c>
      <c r="I14" s="225"/>
    </row>
    <row r="15" spans="1:9" ht="16.5" customHeight="1">
      <c r="A15" s="181"/>
      <c r="B15" s="223" t="s">
        <v>211</v>
      </c>
      <c r="C15" s="223"/>
      <c r="D15" s="183"/>
      <c r="E15" s="190" t="s">
        <v>264</v>
      </c>
      <c r="F15" s="177" t="s">
        <v>265</v>
      </c>
      <c r="G15" s="177" t="s">
        <v>266</v>
      </c>
      <c r="H15" s="224" t="s">
        <v>267</v>
      </c>
      <c r="I15" s="225"/>
    </row>
    <row r="16" spans="1:9" ht="16.5" customHeight="1">
      <c r="A16" s="184"/>
      <c r="B16" s="223"/>
      <c r="C16" s="223"/>
      <c r="D16" s="182" t="s">
        <v>212</v>
      </c>
      <c r="E16" s="188" t="s">
        <v>268</v>
      </c>
      <c r="F16" s="177" t="s">
        <v>246</v>
      </c>
      <c r="G16" s="177" t="s">
        <v>266</v>
      </c>
      <c r="H16" s="224" t="s">
        <v>266</v>
      </c>
      <c r="I16" s="225"/>
    </row>
    <row r="17" spans="1:9" ht="38.25" customHeight="1">
      <c r="A17" s="179" t="s">
        <v>208</v>
      </c>
      <c r="B17" s="229"/>
      <c r="C17" s="229"/>
      <c r="D17" s="180"/>
      <c r="E17" s="187" t="s">
        <v>269</v>
      </c>
      <c r="F17" s="176" t="s">
        <v>270</v>
      </c>
      <c r="G17" s="176" t="s">
        <v>271</v>
      </c>
      <c r="H17" s="230" t="s">
        <v>272</v>
      </c>
      <c r="I17" s="231"/>
    </row>
    <row r="18" spans="1:9" ht="37.5" customHeight="1">
      <c r="A18" s="181"/>
      <c r="B18" s="223" t="s">
        <v>273</v>
      </c>
      <c r="C18" s="223"/>
      <c r="D18" s="183"/>
      <c r="E18" s="190" t="s">
        <v>274</v>
      </c>
      <c r="F18" s="177" t="s">
        <v>275</v>
      </c>
      <c r="G18" s="177" t="s">
        <v>276</v>
      </c>
      <c r="H18" s="224" t="s">
        <v>277</v>
      </c>
      <c r="I18" s="225"/>
    </row>
    <row r="19" spans="1:9" ht="16.5" customHeight="1">
      <c r="A19" s="184"/>
      <c r="B19" s="223"/>
      <c r="C19" s="223"/>
      <c r="D19" s="182" t="s">
        <v>209</v>
      </c>
      <c r="E19" s="188" t="s">
        <v>278</v>
      </c>
      <c r="F19" s="177" t="s">
        <v>279</v>
      </c>
      <c r="G19" s="177" t="s">
        <v>280</v>
      </c>
      <c r="H19" s="224" t="s">
        <v>281</v>
      </c>
      <c r="I19" s="225"/>
    </row>
    <row r="20" spans="1:9" ht="16.5" customHeight="1">
      <c r="A20" s="184"/>
      <c r="B20" s="223"/>
      <c r="C20" s="223"/>
      <c r="D20" s="182" t="s">
        <v>210</v>
      </c>
      <c r="E20" s="188" t="s">
        <v>282</v>
      </c>
      <c r="F20" s="177" t="s">
        <v>283</v>
      </c>
      <c r="G20" s="177" t="s">
        <v>284</v>
      </c>
      <c r="H20" s="224" t="s">
        <v>285</v>
      </c>
      <c r="I20" s="225"/>
    </row>
    <row r="21" spans="1:9" ht="16.5" customHeight="1">
      <c r="A21" s="181"/>
      <c r="B21" s="223" t="s">
        <v>216</v>
      </c>
      <c r="C21" s="223"/>
      <c r="D21" s="183"/>
      <c r="E21" s="190" t="s">
        <v>286</v>
      </c>
      <c r="F21" s="177" t="s">
        <v>287</v>
      </c>
      <c r="G21" s="177" t="s">
        <v>288</v>
      </c>
      <c r="H21" s="224" t="s">
        <v>289</v>
      </c>
      <c r="I21" s="225"/>
    </row>
    <row r="22" spans="1:9" ht="16.5" customHeight="1">
      <c r="A22" s="184"/>
      <c r="B22" s="223"/>
      <c r="C22" s="223"/>
      <c r="D22" s="182" t="s">
        <v>217</v>
      </c>
      <c r="E22" s="188" t="s">
        <v>290</v>
      </c>
      <c r="F22" s="177" t="s">
        <v>291</v>
      </c>
      <c r="G22" s="177" t="s">
        <v>288</v>
      </c>
      <c r="H22" s="224" t="s">
        <v>292</v>
      </c>
      <c r="I22" s="225"/>
    </row>
    <row r="23" spans="1:9" ht="16.5" customHeight="1">
      <c r="A23" s="179" t="s">
        <v>66</v>
      </c>
      <c r="B23" s="229"/>
      <c r="C23" s="229"/>
      <c r="D23" s="180"/>
      <c r="E23" s="187" t="s">
        <v>293</v>
      </c>
      <c r="F23" s="176" t="s">
        <v>294</v>
      </c>
      <c r="G23" s="176" t="s">
        <v>295</v>
      </c>
      <c r="H23" s="230" t="s">
        <v>296</v>
      </c>
      <c r="I23" s="231"/>
    </row>
    <row r="24" spans="1:9" ht="23.25" customHeight="1">
      <c r="A24" s="181"/>
      <c r="B24" s="223" t="s">
        <v>214</v>
      </c>
      <c r="C24" s="223"/>
      <c r="D24" s="183"/>
      <c r="E24" s="190" t="s">
        <v>297</v>
      </c>
      <c r="F24" s="177" t="s">
        <v>298</v>
      </c>
      <c r="G24" s="177" t="s">
        <v>295</v>
      </c>
      <c r="H24" s="224" t="s">
        <v>299</v>
      </c>
      <c r="I24" s="225"/>
    </row>
    <row r="25" spans="1:9" ht="16.5" customHeight="1">
      <c r="A25" s="184"/>
      <c r="B25" s="223"/>
      <c r="C25" s="223"/>
      <c r="D25" s="182" t="s">
        <v>215</v>
      </c>
      <c r="E25" s="188" t="s">
        <v>300</v>
      </c>
      <c r="F25" s="177" t="s">
        <v>298</v>
      </c>
      <c r="G25" s="177" t="s">
        <v>295</v>
      </c>
      <c r="H25" s="224" t="s">
        <v>299</v>
      </c>
      <c r="I25" s="225"/>
    </row>
    <row r="26" spans="1:9" ht="16.5" customHeight="1">
      <c r="A26" s="179" t="s">
        <v>68</v>
      </c>
      <c r="B26" s="229"/>
      <c r="C26" s="229"/>
      <c r="D26" s="180"/>
      <c r="E26" s="187" t="s">
        <v>301</v>
      </c>
      <c r="F26" s="176" t="s">
        <v>302</v>
      </c>
      <c r="G26" s="176" t="s">
        <v>303</v>
      </c>
      <c r="H26" s="230" t="s">
        <v>304</v>
      </c>
      <c r="I26" s="231"/>
    </row>
    <row r="27" spans="1:9" ht="16.5" customHeight="1">
      <c r="A27" s="181"/>
      <c r="B27" s="223" t="s">
        <v>199</v>
      </c>
      <c r="C27" s="223"/>
      <c r="D27" s="183"/>
      <c r="E27" s="190" t="s">
        <v>305</v>
      </c>
      <c r="F27" s="177" t="s">
        <v>306</v>
      </c>
      <c r="G27" s="177" t="s">
        <v>303</v>
      </c>
      <c r="H27" s="224" t="s">
        <v>307</v>
      </c>
      <c r="I27" s="225"/>
    </row>
    <row r="28" spans="1:9" ht="30" customHeight="1">
      <c r="A28" s="184"/>
      <c r="B28" s="223"/>
      <c r="C28" s="223"/>
      <c r="D28" s="182" t="s">
        <v>200</v>
      </c>
      <c r="E28" s="188" t="s">
        <v>308</v>
      </c>
      <c r="F28" s="177" t="s">
        <v>306</v>
      </c>
      <c r="G28" s="177" t="s">
        <v>303</v>
      </c>
      <c r="H28" s="224" t="s">
        <v>307</v>
      </c>
      <c r="I28" s="225"/>
    </row>
    <row r="29" spans="1:9" ht="16.5" customHeight="1">
      <c r="A29" s="179" t="s">
        <v>69</v>
      </c>
      <c r="B29" s="229"/>
      <c r="C29" s="229"/>
      <c r="D29" s="180"/>
      <c r="E29" s="187" t="s">
        <v>309</v>
      </c>
      <c r="F29" s="176" t="s">
        <v>310</v>
      </c>
      <c r="G29" s="176" t="s">
        <v>311</v>
      </c>
      <c r="H29" s="230" t="s">
        <v>312</v>
      </c>
      <c r="I29" s="231"/>
    </row>
    <row r="30" spans="1:9" ht="41.25" customHeight="1">
      <c r="A30" s="181"/>
      <c r="B30" s="223" t="s">
        <v>204</v>
      </c>
      <c r="C30" s="223"/>
      <c r="D30" s="183"/>
      <c r="E30" s="190" t="s">
        <v>313</v>
      </c>
      <c r="F30" s="177" t="s">
        <v>314</v>
      </c>
      <c r="G30" s="177" t="s">
        <v>315</v>
      </c>
      <c r="H30" s="224" t="s">
        <v>316</v>
      </c>
      <c r="I30" s="225"/>
    </row>
    <row r="31" spans="1:9" ht="39.75" customHeight="1">
      <c r="A31" s="184"/>
      <c r="B31" s="223"/>
      <c r="C31" s="223"/>
      <c r="D31" s="182" t="s">
        <v>192</v>
      </c>
      <c r="E31" s="188" t="s">
        <v>263</v>
      </c>
      <c r="F31" s="177" t="s">
        <v>317</v>
      </c>
      <c r="G31" s="177" t="s">
        <v>315</v>
      </c>
      <c r="H31" s="224" t="s">
        <v>318</v>
      </c>
      <c r="I31" s="225"/>
    </row>
    <row r="32" spans="1:9" ht="48" customHeight="1">
      <c r="A32" s="181"/>
      <c r="B32" s="223" t="s">
        <v>205</v>
      </c>
      <c r="C32" s="223"/>
      <c r="D32" s="183"/>
      <c r="E32" s="190" t="s">
        <v>319</v>
      </c>
      <c r="F32" s="177" t="s">
        <v>320</v>
      </c>
      <c r="G32" s="177" t="s">
        <v>321</v>
      </c>
      <c r="H32" s="224" t="s">
        <v>322</v>
      </c>
      <c r="I32" s="225"/>
    </row>
    <row r="33" spans="1:9" ht="39" customHeight="1">
      <c r="A33" s="184"/>
      <c r="B33" s="223"/>
      <c r="C33" s="223"/>
      <c r="D33" s="182" t="s">
        <v>192</v>
      </c>
      <c r="E33" s="188" t="s">
        <v>263</v>
      </c>
      <c r="F33" s="177" t="s">
        <v>323</v>
      </c>
      <c r="G33" s="177" t="s">
        <v>239</v>
      </c>
      <c r="H33" s="224" t="s">
        <v>324</v>
      </c>
      <c r="I33" s="225"/>
    </row>
    <row r="34" spans="1:9" ht="29.25" customHeight="1">
      <c r="A34" s="184"/>
      <c r="B34" s="223"/>
      <c r="C34" s="223"/>
      <c r="D34" s="182" t="s">
        <v>206</v>
      </c>
      <c r="E34" s="188" t="s">
        <v>325</v>
      </c>
      <c r="F34" s="177" t="s">
        <v>326</v>
      </c>
      <c r="G34" s="177" t="s">
        <v>266</v>
      </c>
      <c r="H34" s="224" t="s">
        <v>327</v>
      </c>
      <c r="I34" s="225"/>
    </row>
    <row r="35" spans="1:9" ht="16.5" customHeight="1">
      <c r="A35" s="181"/>
      <c r="B35" s="223" t="s">
        <v>207</v>
      </c>
      <c r="C35" s="223"/>
      <c r="D35" s="183"/>
      <c r="E35" s="190" t="s">
        <v>328</v>
      </c>
      <c r="F35" s="177" t="s">
        <v>329</v>
      </c>
      <c r="G35" s="177" t="s">
        <v>330</v>
      </c>
      <c r="H35" s="224" t="s">
        <v>331</v>
      </c>
      <c r="I35" s="225"/>
    </row>
    <row r="36" spans="1:9" ht="29.25" customHeight="1">
      <c r="A36" s="184"/>
      <c r="B36" s="223"/>
      <c r="C36" s="223"/>
      <c r="D36" s="182" t="s">
        <v>206</v>
      </c>
      <c r="E36" s="188" t="s">
        <v>325</v>
      </c>
      <c r="F36" s="177" t="s">
        <v>329</v>
      </c>
      <c r="G36" s="177" t="s">
        <v>330</v>
      </c>
      <c r="H36" s="224" t="s">
        <v>331</v>
      </c>
      <c r="I36" s="225"/>
    </row>
    <row r="37" spans="1:9" ht="16.5" customHeight="1">
      <c r="A37" s="181"/>
      <c r="B37" s="223" t="s">
        <v>201</v>
      </c>
      <c r="C37" s="223"/>
      <c r="D37" s="183"/>
      <c r="E37" s="190" t="s">
        <v>241</v>
      </c>
      <c r="F37" s="177" t="s">
        <v>332</v>
      </c>
      <c r="G37" s="177" t="s">
        <v>333</v>
      </c>
      <c r="H37" s="224" t="s">
        <v>334</v>
      </c>
      <c r="I37" s="225"/>
    </row>
    <row r="38" spans="1:9" ht="16.5" customHeight="1">
      <c r="A38" s="184"/>
      <c r="B38" s="223"/>
      <c r="C38" s="223"/>
      <c r="D38" s="182" t="s">
        <v>197</v>
      </c>
      <c r="E38" s="188" t="s">
        <v>237</v>
      </c>
      <c r="F38" s="177" t="s">
        <v>335</v>
      </c>
      <c r="G38" s="177" t="s">
        <v>336</v>
      </c>
      <c r="H38" s="224" t="s">
        <v>337</v>
      </c>
      <c r="I38" s="225"/>
    </row>
    <row r="39" spans="1:9" ht="26.25" customHeight="1">
      <c r="A39" s="184"/>
      <c r="B39" s="223"/>
      <c r="C39" s="223"/>
      <c r="D39" s="182" t="s">
        <v>206</v>
      </c>
      <c r="E39" s="188" t="s">
        <v>325</v>
      </c>
      <c r="F39" s="177" t="s">
        <v>338</v>
      </c>
      <c r="G39" s="177" t="s">
        <v>339</v>
      </c>
      <c r="H39" s="224" t="s">
        <v>340</v>
      </c>
      <c r="I39" s="225"/>
    </row>
    <row r="40" spans="1:9" ht="16.5" customHeight="1">
      <c r="A40" s="179" t="s">
        <v>223</v>
      </c>
      <c r="B40" s="229"/>
      <c r="C40" s="229"/>
      <c r="D40" s="180"/>
      <c r="E40" s="187" t="s">
        <v>341</v>
      </c>
      <c r="F40" s="176" t="s">
        <v>246</v>
      </c>
      <c r="G40" s="176" t="s">
        <v>342</v>
      </c>
      <c r="H40" s="230" t="s">
        <v>342</v>
      </c>
      <c r="I40" s="231"/>
    </row>
    <row r="41" spans="1:9" ht="16.5" customHeight="1">
      <c r="A41" s="181"/>
      <c r="B41" s="223" t="s">
        <v>224</v>
      </c>
      <c r="C41" s="223"/>
      <c r="D41" s="183"/>
      <c r="E41" s="190" t="s">
        <v>343</v>
      </c>
      <c r="F41" s="177" t="s">
        <v>246</v>
      </c>
      <c r="G41" s="177" t="s">
        <v>342</v>
      </c>
      <c r="H41" s="224" t="s">
        <v>342</v>
      </c>
      <c r="I41" s="225"/>
    </row>
    <row r="42" spans="1:9" ht="27" customHeight="1" thickBot="1">
      <c r="A42" s="185"/>
      <c r="B42" s="226"/>
      <c r="C42" s="226"/>
      <c r="D42" s="186" t="s">
        <v>206</v>
      </c>
      <c r="E42" s="189" t="s">
        <v>325</v>
      </c>
      <c r="F42" s="178" t="s">
        <v>246</v>
      </c>
      <c r="G42" s="178" t="s">
        <v>342</v>
      </c>
      <c r="H42" s="227" t="s">
        <v>342</v>
      </c>
      <c r="I42" s="228"/>
    </row>
    <row r="43" spans="1:9" ht="12" customHeight="1" thickBot="1" thickTop="1">
      <c r="A43" s="218"/>
      <c r="B43" s="218"/>
      <c r="C43" s="218"/>
      <c r="D43" s="218"/>
      <c r="E43" s="214"/>
      <c r="F43" s="214"/>
      <c r="G43" s="214"/>
      <c r="H43" s="214"/>
      <c r="I43" s="214"/>
    </row>
    <row r="44" spans="1:9" ht="16.5" customHeight="1" thickBot="1" thickTop="1">
      <c r="A44" s="219" t="s">
        <v>344</v>
      </c>
      <c r="B44" s="220"/>
      <c r="C44" s="220"/>
      <c r="D44" s="220"/>
      <c r="E44" s="220"/>
      <c r="F44" s="174" t="s">
        <v>345</v>
      </c>
      <c r="G44" s="174" t="s">
        <v>346</v>
      </c>
      <c r="H44" s="221" t="s">
        <v>347</v>
      </c>
      <c r="I44" s="222"/>
    </row>
    <row r="45" spans="1:9" ht="127.5" customHeight="1" thickTop="1">
      <c r="A45" s="214"/>
      <c r="B45" s="214"/>
      <c r="C45" s="214"/>
      <c r="D45" s="214"/>
      <c r="E45" s="214"/>
      <c r="F45" s="214"/>
      <c r="G45" s="214"/>
      <c r="H45" s="214"/>
      <c r="I45" s="214"/>
    </row>
    <row r="46" spans="1:9" ht="5.25" customHeight="1">
      <c r="A46" s="214"/>
      <c r="B46" s="214"/>
      <c r="C46" s="214"/>
      <c r="D46" s="214"/>
      <c r="E46" s="214"/>
      <c r="F46" s="214"/>
      <c r="G46" s="214"/>
      <c r="H46" s="214"/>
      <c r="I46" s="215"/>
    </row>
    <row r="47" spans="1:9" ht="11.25" customHeight="1">
      <c r="A47" s="216"/>
      <c r="B47" s="216"/>
      <c r="C47" s="214"/>
      <c r="D47" s="214"/>
      <c r="E47" s="214"/>
      <c r="F47" s="214"/>
      <c r="G47" s="214"/>
      <c r="H47" s="214"/>
      <c r="I47" s="215"/>
    </row>
    <row r="48" spans="1:9" ht="5.25" customHeight="1">
      <c r="A48" s="216"/>
      <c r="B48" s="216"/>
      <c r="C48" s="214"/>
      <c r="D48" s="214"/>
      <c r="E48" s="214"/>
      <c r="F48" s="214"/>
      <c r="G48" s="214"/>
      <c r="H48" s="214"/>
      <c r="I48" s="214"/>
    </row>
  </sheetData>
  <sheetProtection/>
  <mergeCells count="92">
    <mergeCell ref="B3:C3"/>
    <mergeCell ref="H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H39:I39"/>
    <mergeCell ref="B40:C40"/>
    <mergeCell ref="H40:I40"/>
    <mergeCell ref="A1:I1"/>
    <mergeCell ref="B36:C36"/>
    <mergeCell ref="H36:I36"/>
    <mergeCell ref="B37:C37"/>
    <mergeCell ref="H37:I37"/>
    <mergeCell ref="B38:C38"/>
    <mergeCell ref="H38:I38"/>
    <mergeCell ref="A2:I2"/>
    <mergeCell ref="A43:D43"/>
    <mergeCell ref="E43:I43"/>
    <mergeCell ref="A44:E44"/>
    <mergeCell ref="H44:I44"/>
    <mergeCell ref="B41:C41"/>
    <mergeCell ref="H41:I41"/>
    <mergeCell ref="B42:C42"/>
    <mergeCell ref="H42:I42"/>
    <mergeCell ref="B39:C39"/>
    <mergeCell ref="A46:H46"/>
    <mergeCell ref="I46:I47"/>
    <mergeCell ref="A47:B48"/>
    <mergeCell ref="C47:H47"/>
    <mergeCell ref="C48:I48"/>
    <mergeCell ref="A45:I4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7.00390625" style="172" customWidth="1"/>
    <col min="2" max="2" width="7.8515625" style="172" customWidth="1"/>
    <col min="3" max="3" width="0.9921875" style="172" customWidth="1"/>
    <col min="4" max="4" width="10.8515625" style="172" customWidth="1"/>
    <col min="5" max="5" width="54.57421875" style="172" customWidth="1"/>
    <col min="6" max="6" width="18.57421875" style="172" customWidth="1"/>
    <col min="7" max="7" width="18.28125" style="172" customWidth="1"/>
    <col min="8" max="8" width="8.7109375" style="172" customWidth="1"/>
    <col min="9" max="9" width="9.421875" style="172" customWidth="1"/>
    <col min="10" max="16384" width="9.140625" style="172" customWidth="1"/>
  </cols>
  <sheetData>
    <row r="1" spans="1:9" ht="46.5" customHeight="1">
      <c r="A1" s="232" t="s">
        <v>476</v>
      </c>
      <c r="B1" s="232"/>
      <c r="C1" s="232"/>
      <c r="D1" s="232"/>
      <c r="E1" s="232"/>
      <c r="F1" s="232"/>
      <c r="G1" s="232"/>
      <c r="H1" s="232"/>
      <c r="I1" s="232"/>
    </row>
    <row r="2" spans="1:9" ht="34.5" customHeight="1" thickBot="1">
      <c r="A2" s="217" t="s">
        <v>4</v>
      </c>
      <c r="B2" s="217"/>
      <c r="C2" s="217"/>
      <c r="D2" s="217"/>
      <c r="E2" s="217"/>
      <c r="F2" s="217"/>
      <c r="G2" s="217"/>
      <c r="H2" s="217"/>
      <c r="I2" s="217"/>
    </row>
    <row r="3" spans="1:9" ht="16.5" customHeight="1" thickTop="1">
      <c r="A3" s="175" t="s">
        <v>17</v>
      </c>
      <c r="B3" s="233" t="s">
        <v>0</v>
      </c>
      <c r="C3" s="233"/>
      <c r="D3" s="173" t="s">
        <v>1</v>
      </c>
      <c r="E3" s="173" t="s">
        <v>226</v>
      </c>
      <c r="F3" s="173" t="s">
        <v>227</v>
      </c>
      <c r="G3" s="173" t="s">
        <v>228</v>
      </c>
      <c r="H3" s="233" t="s">
        <v>5</v>
      </c>
      <c r="I3" s="234"/>
    </row>
    <row r="4" spans="1:9" ht="16.5" customHeight="1">
      <c r="A4" s="191" t="s">
        <v>6</v>
      </c>
      <c r="B4" s="236"/>
      <c r="C4" s="236"/>
      <c r="D4" s="192"/>
      <c r="E4" s="187" t="s">
        <v>229</v>
      </c>
      <c r="F4" s="176" t="s">
        <v>348</v>
      </c>
      <c r="G4" s="176" t="s">
        <v>349</v>
      </c>
      <c r="H4" s="230" t="s">
        <v>350</v>
      </c>
      <c r="I4" s="231"/>
    </row>
    <row r="5" spans="1:9" ht="16.5" customHeight="1">
      <c r="A5" s="193"/>
      <c r="B5" s="235" t="s">
        <v>7</v>
      </c>
      <c r="C5" s="235"/>
      <c r="D5" s="195"/>
      <c r="E5" s="190" t="s">
        <v>233</v>
      </c>
      <c r="F5" s="177" t="s">
        <v>351</v>
      </c>
      <c r="G5" s="177" t="s">
        <v>349</v>
      </c>
      <c r="H5" s="224" t="s">
        <v>352</v>
      </c>
      <c r="I5" s="225"/>
    </row>
    <row r="6" spans="1:9" ht="16.5" customHeight="1">
      <c r="A6" s="196"/>
      <c r="B6" s="235"/>
      <c r="C6" s="235"/>
      <c r="D6" s="194" t="s">
        <v>8</v>
      </c>
      <c r="E6" s="188" t="s">
        <v>353</v>
      </c>
      <c r="F6" s="177" t="s">
        <v>354</v>
      </c>
      <c r="G6" s="177" t="s">
        <v>349</v>
      </c>
      <c r="H6" s="224" t="s">
        <v>355</v>
      </c>
      <c r="I6" s="225"/>
    </row>
    <row r="7" spans="1:9" ht="16.5" customHeight="1">
      <c r="A7" s="191" t="s">
        <v>9</v>
      </c>
      <c r="B7" s="236"/>
      <c r="C7" s="236"/>
      <c r="D7" s="192"/>
      <c r="E7" s="187" t="s">
        <v>356</v>
      </c>
      <c r="F7" s="176" t="s">
        <v>357</v>
      </c>
      <c r="G7" s="176" t="s">
        <v>358</v>
      </c>
      <c r="H7" s="230" t="s">
        <v>359</v>
      </c>
      <c r="I7" s="231"/>
    </row>
    <row r="8" spans="1:9" ht="16.5" customHeight="1">
      <c r="A8" s="193"/>
      <c r="B8" s="235" t="s">
        <v>10</v>
      </c>
      <c r="C8" s="235"/>
      <c r="D8" s="195"/>
      <c r="E8" s="190" t="s">
        <v>360</v>
      </c>
      <c r="F8" s="177" t="s">
        <v>361</v>
      </c>
      <c r="G8" s="177" t="s">
        <v>358</v>
      </c>
      <c r="H8" s="224" t="s">
        <v>362</v>
      </c>
      <c r="I8" s="225"/>
    </row>
    <row r="9" spans="1:9" ht="16.5" customHeight="1">
      <c r="A9" s="196"/>
      <c r="B9" s="235"/>
      <c r="C9" s="235"/>
      <c r="D9" s="194" t="s">
        <v>82</v>
      </c>
      <c r="E9" s="188" t="s">
        <v>363</v>
      </c>
      <c r="F9" s="177" t="s">
        <v>364</v>
      </c>
      <c r="G9" s="177" t="s">
        <v>365</v>
      </c>
      <c r="H9" s="224" t="s">
        <v>366</v>
      </c>
      <c r="I9" s="225"/>
    </row>
    <row r="10" spans="1:9" ht="16.5" customHeight="1">
      <c r="A10" s="196"/>
      <c r="B10" s="235"/>
      <c r="C10" s="235"/>
      <c r="D10" s="194" t="s">
        <v>80</v>
      </c>
      <c r="E10" s="188" t="s">
        <v>367</v>
      </c>
      <c r="F10" s="177" t="s">
        <v>368</v>
      </c>
      <c r="G10" s="177" t="s">
        <v>369</v>
      </c>
      <c r="H10" s="224" t="s">
        <v>370</v>
      </c>
      <c r="I10" s="225"/>
    </row>
    <row r="11" spans="1:9" ht="16.5" customHeight="1">
      <c r="A11" s="196"/>
      <c r="B11" s="235"/>
      <c r="C11" s="235"/>
      <c r="D11" s="194" t="s">
        <v>8</v>
      </c>
      <c r="E11" s="188" t="s">
        <v>353</v>
      </c>
      <c r="F11" s="177" t="s">
        <v>371</v>
      </c>
      <c r="G11" s="177" t="s">
        <v>358</v>
      </c>
      <c r="H11" s="224" t="s">
        <v>372</v>
      </c>
      <c r="I11" s="225"/>
    </row>
    <row r="12" spans="1:9" ht="16.5" customHeight="1">
      <c r="A12" s="191" t="s">
        <v>30</v>
      </c>
      <c r="B12" s="236"/>
      <c r="C12" s="236"/>
      <c r="D12" s="192"/>
      <c r="E12" s="187" t="s">
        <v>247</v>
      </c>
      <c r="F12" s="176" t="s">
        <v>373</v>
      </c>
      <c r="G12" s="176" t="s">
        <v>374</v>
      </c>
      <c r="H12" s="230" t="s">
        <v>375</v>
      </c>
      <c r="I12" s="231"/>
    </row>
    <row r="13" spans="1:9" ht="16.5" customHeight="1">
      <c r="A13" s="193"/>
      <c r="B13" s="235" t="s">
        <v>67</v>
      </c>
      <c r="C13" s="235"/>
      <c r="D13" s="195"/>
      <c r="E13" s="190" t="s">
        <v>241</v>
      </c>
      <c r="F13" s="177" t="s">
        <v>376</v>
      </c>
      <c r="G13" s="177" t="s">
        <v>374</v>
      </c>
      <c r="H13" s="224" t="s">
        <v>377</v>
      </c>
      <c r="I13" s="225"/>
    </row>
    <row r="14" spans="1:9" ht="16.5" customHeight="1">
      <c r="A14" s="196"/>
      <c r="B14" s="235"/>
      <c r="C14" s="235"/>
      <c r="D14" s="194" t="s">
        <v>194</v>
      </c>
      <c r="E14" s="188" t="s">
        <v>378</v>
      </c>
      <c r="F14" s="177" t="s">
        <v>379</v>
      </c>
      <c r="G14" s="177" t="s">
        <v>380</v>
      </c>
      <c r="H14" s="224" t="s">
        <v>381</v>
      </c>
      <c r="I14" s="225"/>
    </row>
    <row r="15" spans="1:9" ht="16.5" customHeight="1">
      <c r="A15" s="196"/>
      <c r="B15" s="235"/>
      <c r="C15" s="235"/>
      <c r="D15" s="194" t="s">
        <v>195</v>
      </c>
      <c r="E15" s="188" t="s">
        <v>382</v>
      </c>
      <c r="F15" s="177" t="s">
        <v>383</v>
      </c>
      <c r="G15" s="177" t="s">
        <v>384</v>
      </c>
      <c r="H15" s="224" t="s">
        <v>385</v>
      </c>
      <c r="I15" s="225"/>
    </row>
    <row r="16" spans="1:9" ht="16.5" customHeight="1">
      <c r="A16" s="196"/>
      <c r="B16" s="235"/>
      <c r="C16" s="235"/>
      <c r="D16" s="194" t="s">
        <v>196</v>
      </c>
      <c r="E16" s="188" t="s">
        <v>386</v>
      </c>
      <c r="F16" s="177" t="s">
        <v>387</v>
      </c>
      <c r="G16" s="177" t="s">
        <v>388</v>
      </c>
      <c r="H16" s="224" t="s">
        <v>389</v>
      </c>
      <c r="I16" s="225"/>
    </row>
    <row r="17" spans="1:9" ht="16.5" customHeight="1">
      <c r="A17" s="196"/>
      <c r="B17" s="235"/>
      <c r="C17" s="235"/>
      <c r="D17" s="194" t="s">
        <v>193</v>
      </c>
      <c r="E17" s="188" t="s">
        <v>390</v>
      </c>
      <c r="F17" s="177" t="s">
        <v>391</v>
      </c>
      <c r="G17" s="177" t="s">
        <v>392</v>
      </c>
      <c r="H17" s="224" t="s">
        <v>393</v>
      </c>
      <c r="I17" s="225"/>
    </row>
    <row r="18" spans="1:9" ht="16.5" customHeight="1">
      <c r="A18" s="191" t="s">
        <v>202</v>
      </c>
      <c r="B18" s="236"/>
      <c r="C18" s="236"/>
      <c r="D18" s="192"/>
      <c r="E18" s="187" t="s">
        <v>255</v>
      </c>
      <c r="F18" s="176" t="s">
        <v>394</v>
      </c>
      <c r="G18" s="176" t="s">
        <v>395</v>
      </c>
      <c r="H18" s="230" t="s">
        <v>396</v>
      </c>
      <c r="I18" s="231"/>
    </row>
    <row r="19" spans="1:9" ht="16.5" customHeight="1">
      <c r="A19" s="193"/>
      <c r="B19" s="235" t="s">
        <v>203</v>
      </c>
      <c r="C19" s="235"/>
      <c r="D19" s="195"/>
      <c r="E19" s="190" t="s">
        <v>259</v>
      </c>
      <c r="F19" s="177" t="s">
        <v>260</v>
      </c>
      <c r="G19" s="177" t="s">
        <v>261</v>
      </c>
      <c r="H19" s="224" t="s">
        <v>262</v>
      </c>
      <c r="I19" s="225"/>
    </row>
    <row r="20" spans="1:9" ht="16.5" customHeight="1">
      <c r="A20" s="196"/>
      <c r="B20" s="235"/>
      <c r="C20" s="235"/>
      <c r="D20" s="194" t="s">
        <v>194</v>
      </c>
      <c r="E20" s="188" t="s">
        <v>378</v>
      </c>
      <c r="F20" s="177" t="s">
        <v>397</v>
      </c>
      <c r="G20" s="177" t="s">
        <v>261</v>
      </c>
      <c r="H20" s="224" t="s">
        <v>398</v>
      </c>
      <c r="I20" s="225"/>
    </row>
    <row r="21" spans="1:9" ht="16.5" customHeight="1">
      <c r="A21" s="193"/>
      <c r="B21" s="235" t="s">
        <v>211</v>
      </c>
      <c r="C21" s="235"/>
      <c r="D21" s="195"/>
      <c r="E21" s="188" t="s">
        <v>264</v>
      </c>
      <c r="F21" s="177" t="s">
        <v>399</v>
      </c>
      <c r="G21" s="177" t="s">
        <v>400</v>
      </c>
      <c r="H21" s="224" t="s">
        <v>401</v>
      </c>
      <c r="I21" s="225"/>
    </row>
    <row r="22" spans="1:9" ht="16.5" customHeight="1">
      <c r="A22" s="196"/>
      <c r="B22" s="235"/>
      <c r="C22" s="235"/>
      <c r="D22" s="194" t="s">
        <v>218</v>
      </c>
      <c r="E22" s="188" t="s">
        <v>402</v>
      </c>
      <c r="F22" s="177" t="s">
        <v>403</v>
      </c>
      <c r="G22" s="177" t="s">
        <v>404</v>
      </c>
      <c r="H22" s="224" t="s">
        <v>405</v>
      </c>
      <c r="I22" s="225"/>
    </row>
    <row r="23" spans="1:9" ht="16.5" customHeight="1">
      <c r="A23" s="196"/>
      <c r="B23" s="235"/>
      <c r="C23" s="235"/>
      <c r="D23" s="194" t="s">
        <v>82</v>
      </c>
      <c r="E23" s="188" t="s">
        <v>363</v>
      </c>
      <c r="F23" s="177" t="s">
        <v>406</v>
      </c>
      <c r="G23" s="177" t="s">
        <v>407</v>
      </c>
      <c r="H23" s="224" t="s">
        <v>408</v>
      </c>
      <c r="I23" s="225"/>
    </row>
    <row r="24" spans="1:9" ht="16.5" customHeight="1">
      <c r="A24" s="196"/>
      <c r="B24" s="235"/>
      <c r="C24" s="235"/>
      <c r="D24" s="194" t="s">
        <v>219</v>
      </c>
      <c r="E24" s="188" t="s">
        <v>409</v>
      </c>
      <c r="F24" s="177" t="s">
        <v>410</v>
      </c>
      <c r="G24" s="177" t="s">
        <v>411</v>
      </c>
      <c r="H24" s="224" t="s">
        <v>412</v>
      </c>
      <c r="I24" s="225"/>
    </row>
    <row r="25" spans="1:9" ht="16.5" customHeight="1">
      <c r="A25" s="196"/>
      <c r="B25" s="235"/>
      <c r="C25" s="235"/>
      <c r="D25" s="194" t="s">
        <v>14</v>
      </c>
      <c r="E25" s="188" t="s">
        <v>413</v>
      </c>
      <c r="F25" s="177" t="s">
        <v>246</v>
      </c>
      <c r="G25" s="177" t="s">
        <v>414</v>
      </c>
      <c r="H25" s="224" t="s">
        <v>414</v>
      </c>
      <c r="I25" s="225"/>
    </row>
    <row r="26" spans="1:9" ht="16.5" customHeight="1">
      <c r="A26" s="193"/>
      <c r="B26" s="235" t="s">
        <v>220</v>
      </c>
      <c r="C26" s="235"/>
      <c r="D26" s="195"/>
      <c r="E26" s="188" t="s">
        <v>415</v>
      </c>
      <c r="F26" s="177" t="s">
        <v>416</v>
      </c>
      <c r="G26" s="177" t="s">
        <v>246</v>
      </c>
      <c r="H26" s="224" t="s">
        <v>416</v>
      </c>
      <c r="I26" s="225"/>
    </row>
    <row r="27" spans="1:9" ht="16.5" customHeight="1">
      <c r="A27" s="196"/>
      <c r="B27" s="235"/>
      <c r="C27" s="235"/>
      <c r="D27" s="194" t="s">
        <v>82</v>
      </c>
      <c r="E27" s="188" t="s">
        <v>363</v>
      </c>
      <c r="F27" s="177" t="s">
        <v>266</v>
      </c>
      <c r="G27" s="177" t="s">
        <v>417</v>
      </c>
      <c r="H27" s="224" t="s">
        <v>246</v>
      </c>
      <c r="I27" s="225"/>
    </row>
    <row r="28" spans="1:9" ht="16.5" customHeight="1" thickBot="1">
      <c r="A28" s="197"/>
      <c r="B28" s="237"/>
      <c r="C28" s="237"/>
      <c r="D28" s="198" t="s">
        <v>97</v>
      </c>
      <c r="E28" s="189" t="s">
        <v>418</v>
      </c>
      <c r="F28" s="178" t="s">
        <v>419</v>
      </c>
      <c r="G28" s="178" t="s">
        <v>266</v>
      </c>
      <c r="H28" s="227" t="s">
        <v>416</v>
      </c>
      <c r="I28" s="228"/>
    </row>
    <row r="29" spans="1:9" ht="16.5" customHeight="1" thickTop="1">
      <c r="A29" s="199" t="s">
        <v>66</v>
      </c>
      <c r="B29" s="238"/>
      <c r="C29" s="238"/>
      <c r="D29" s="200"/>
      <c r="E29" s="201" t="s">
        <v>293</v>
      </c>
      <c r="F29" s="202" t="s">
        <v>420</v>
      </c>
      <c r="G29" s="202" t="s">
        <v>421</v>
      </c>
      <c r="H29" s="239" t="s">
        <v>422</v>
      </c>
      <c r="I29" s="240"/>
    </row>
    <row r="30" spans="1:9" ht="16.5" customHeight="1">
      <c r="A30" s="193"/>
      <c r="B30" s="235" t="s">
        <v>221</v>
      </c>
      <c r="C30" s="235"/>
      <c r="D30" s="195"/>
      <c r="E30" s="190" t="s">
        <v>423</v>
      </c>
      <c r="F30" s="177" t="s">
        <v>424</v>
      </c>
      <c r="G30" s="177" t="s">
        <v>421</v>
      </c>
      <c r="H30" s="224" t="s">
        <v>425</v>
      </c>
      <c r="I30" s="225"/>
    </row>
    <row r="31" spans="1:9" ht="16.5" customHeight="1">
      <c r="A31" s="196"/>
      <c r="B31" s="235"/>
      <c r="C31" s="235"/>
      <c r="D31" s="194" t="s">
        <v>222</v>
      </c>
      <c r="E31" s="188" t="s">
        <v>426</v>
      </c>
      <c r="F31" s="177" t="s">
        <v>424</v>
      </c>
      <c r="G31" s="177" t="s">
        <v>421</v>
      </c>
      <c r="H31" s="224" t="s">
        <v>425</v>
      </c>
      <c r="I31" s="225"/>
    </row>
    <row r="32" spans="1:9" ht="16.5" customHeight="1">
      <c r="A32" s="191" t="s">
        <v>68</v>
      </c>
      <c r="B32" s="236"/>
      <c r="C32" s="236"/>
      <c r="D32" s="192"/>
      <c r="E32" s="187" t="s">
        <v>301</v>
      </c>
      <c r="F32" s="176" t="s">
        <v>427</v>
      </c>
      <c r="G32" s="176" t="s">
        <v>428</v>
      </c>
      <c r="H32" s="230" t="s">
        <v>429</v>
      </c>
      <c r="I32" s="231"/>
    </row>
    <row r="33" spans="1:9" ht="17.25" customHeight="1">
      <c r="A33" s="193"/>
      <c r="B33" s="235" t="s">
        <v>199</v>
      </c>
      <c r="C33" s="235"/>
      <c r="D33" s="195"/>
      <c r="E33" s="190" t="s">
        <v>305</v>
      </c>
      <c r="F33" s="177" t="s">
        <v>430</v>
      </c>
      <c r="G33" s="177" t="s">
        <v>428</v>
      </c>
      <c r="H33" s="224" t="s">
        <v>431</v>
      </c>
      <c r="I33" s="225"/>
    </row>
    <row r="34" spans="1:9" ht="26.25" customHeight="1">
      <c r="A34" s="196"/>
      <c r="B34" s="235"/>
      <c r="C34" s="235"/>
      <c r="D34" s="194" t="s">
        <v>200</v>
      </c>
      <c r="E34" s="188" t="s">
        <v>432</v>
      </c>
      <c r="F34" s="177" t="s">
        <v>433</v>
      </c>
      <c r="G34" s="177" t="s">
        <v>303</v>
      </c>
      <c r="H34" s="224" t="s">
        <v>434</v>
      </c>
      <c r="I34" s="225"/>
    </row>
    <row r="35" spans="1:9" ht="16.5" customHeight="1">
      <c r="A35" s="196"/>
      <c r="B35" s="235"/>
      <c r="C35" s="235"/>
      <c r="D35" s="194" t="s">
        <v>8</v>
      </c>
      <c r="E35" s="188" t="s">
        <v>353</v>
      </c>
      <c r="F35" s="177" t="s">
        <v>246</v>
      </c>
      <c r="G35" s="177" t="s">
        <v>265</v>
      </c>
      <c r="H35" s="224" t="s">
        <v>265</v>
      </c>
      <c r="I35" s="225"/>
    </row>
    <row r="36" spans="1:9" ht="16.5" customHeight="1">
      <c r="A36" s="191" t="s">
        <v>69</v>
      </c>
      <c r="B36" s="236"/>
      <c r="C36" s="236"/>
      <c r="D36" s="192"/>
      <c r="E36" s="187" t="s">
        <v>309</v>
      </c>
      <c r="F36" s="176" t="s">
        <v>435</v>
      </c>
      <c r="G36" s="176" t="s">
        <v>436</v>
      </c>
      <c r="H36" s="230" t="s">
        <v>437</v>
      </c>
      <c r="I36" s="231"/>
    </row>
    <row r="37" spans="1:9" ht="35.25" customHeight="1">
      <c r="A37" s="193"/>
      <c r="B37" s="235" t="s">
        <v>204</v>
      </c>
      <c r="C37" s="235"/>
      <c r="D37" s="195"/>
      <c r="E37" s="190" t="s">
        <v>313</v>
      </c>
      <c r="F37" s="177" t="s">
        <v>317</v>
      </c>
      <c r="G37" s="177" t="s">
        <v>315</v>
      </c>
      <c r="H37" s="224" t="s">
        <v>318</v>
      </c>
      <c r="I37" s="225"/>
    </row>
    <row r="38" spans="1:9" ht="16.5" customHeight="1">
      <c r="A38" s="196"/>
      <c r="B38" s="235"/>
      <c r="C38" s="235"/>
      <c r="D38" s="194" t="s">
        <v>170</v>
      </c>
      <c r="E38" s="188" t="s">
        <v>438</v>
      </c>
      <c r="F38" s="177" t="s">
        <v>439</v>
      </c>
      <c r="G38" s="177" t="s">
        <v>440</v>
      </c>
      <c r="H38" s="224" t="s">
        <v>441</v>
      </c>
      <c r="I38" s="225"/>
    </row>
    <row r="39" spans="1:9" ht="16.5" customHeight="1">
      <c r="A39" s="196"/>
      <c r="B39" s="235"/>
      <c r="C39" s="235"/>
      <c r="D39" s="194" t="s">
        <v>194</v>
      </c>
      <c r="E39" s="188" t="s">
        <v>378</v>
      </c>
      <c r="F39" s="177" t="s">
        <v>442</v>
      </c>
      <c r="G39" s="177" t="s">
        <v>443</v>
      </c>
      <c r="H39" s="224" t="s">
        <v>444</v>
      </c>
      <c r="I39" s="225"/>
    </row>
    <row r="40" spans="1:9" ht="45.75" customHeight="1">
      <c r="A40" s="193"/>
      <c r="B40" s="235" t="s">
        <v>205</v>
      </c>
      <c r="C40" s="235"/>
      <c r="D40" s="195"/>
      <c r="E40" s="190" t="s">
        <v>319</v>
      </c>
      <c r="F40" s="177" t="s">
        <v>320</v>
      </c>
      <c r="G40" s="177" t="s">
        <v>321</v>
      </c>
      <c r="H40" s="224" t="s">
        <v>322</v>
      </c>
      <c r="I40" s="225"/>
    </row>
    <row r="41" spans="1:9" ht="16.5" customHeight="1">
      <c r="A41" s="196"/>
      <c r="B41" s="235"/>
      <c r="C41" s="235"/>
      <c r="D41" s="194" t="s">
        <v>213</v>
      </c>
      <c r="E41" s="188" t="s">
        <v>445</v>
      </c>
      <c r="F41" s="177" t="s">
        <v>320</v>
      </c>
      <c r="G41" s="177" t="s">
        <v>321</v>
      </c>
      <c r="H41" s="224" t="s">
        <v>322</v>
      </c>
      <c r="I41" s="225"/>
    </row>
    <row r="42" spans="1:9" ht="16.5" customHeight="1">
      <c r="A42" s="193"/>
      <c r="B42" s="235" t="s">
        <v>207</v>
      </c>
      <c r="C42" s="235"/>
      <c r="D42" s="195"/>
      <c r="E42" s="190" t="s">
        <v>328</v>
      </c>
      <c r="F42" s="177" t="s">
        <v>329</v>
      </c>
      <c r="G42" s="177" t="s">
        <v>330</v>
      </c>
      <c r="H42" s="224" t="s">
        <v>331</v>
      </c>
      <c r="I42" s="225"/>
    </row>
    <row r="43" spans="1:9" ht="16.5" customHeight="1">
      <c r="A43" s="196"/>
      <c r="B43" s="235"/>
      <c r="C43" s="235"/>
      <c r="D43" s="194" t="s">
        <v>170</v>
      </c>
      <c r="E43" s="188" t="s">
        <v>438</v>
      </c>
      <c r="F43" s="177" t="s">
        <v>329</v>
      </c>
      <c r="G43" s="177" t="s">
        <v>330</v>
      </c>
      <c r="H43" s="224" t="s">
        <v>331</v>
      </c>
      <c r="I43" s="225"/>
    </row>
    <row r="44" spans="1:9" ht="16.5" customHeight="1">
      <c r="A44" s="193"/>
      <c r="B44" s="235" t="s">
        <v>201</v>
      </c>
      <c r="C44" s="235"/>
      <c r="D44" s="195"/>
      <c r="E44" s="190" t="s">
        <v>241</v>
      </c>
      <c r="F44" s="177" t="s">
        <v>446</v>
      </c>
      <c r="G44" s="177" t="s">
        <v>339</v>
      </c>
      <c r="H44" s="224" t="s">
        <v>447</v>
      </c>
      <c r="I44" s="225"/>
    </row>
    <row r="45" spans="1:9" ht="16.5" customHeight="1">
      <c r="A45" s="196"/>
      <c r="B45" s="235"/>
      <c r="C45" s="235"/>
      <c r="D45" s="194" t="s">
        <v>170</v>
      </c>
      <c r="E45" s="188" t="s">
        <v>438</v>
      </c>
      <c r="F45" s="177" t="s">
        <v>448</v>
      </c>
      <c r="G45" s="177" t="s">
        <v>339</v>
      </c>
      <c r="H45" s="224" t="s">
        <v>449</v>
      </c>
      <c r="I45" s="225"/>
    </row>
    <row r="46" spans="1:9" ht="16.5" customHeight="1">
      <c r="A46" s="191" t="s">
        <v>223</v>
      </c>
      <c r="B46" s="236"/>
      <c r="C46" s="236"/>
      <c r="D46" s="192"/>
      <c r="E46" s="187" t="s">
        <v>341</v>
      </c>
      <c r="F46" s="176" t="s">
        <v>450</v>
      </c>
      <c r="G46" s="176" t="s">
        <v>342</v>
      </c>
      <c r="H46" s="230" t="s">
        <v>451</v>
      </c>
      <c r="I46" s="231"/>
    </row>
    <row r="47" spans="1:9" ht="16.5" customHeight="1">
      <c r="A47" s="193"/>
      <c r="B47" s="235" t="s">
        <v>224</v>
      </c>
      <c r="C47" s="235"/>
      <c r="D47" s="195"/>
      <c r="E47" s="190" t="s">
        <v>343</v>
      </c>
      <c r="F47" s="177" t="s">
        <v>452</v>
      </c>
      <c r="G47" s="177" t="s">
        <v>342</v>
      </c>
      <c r="H47" s="224" t="s">
        <v>453</v>
      </c>
      <c r="I47" s="225"/>
    </row>
    <row r="48" spans="1:9" ht="16.5" customHeight="1">
      <c r="A48" s="196"/>
      <c r="B48" s="235"/>
      <c r="C48" s="235"/>
      <c r="D48" s="194" t="s">
        <v>225</v>
      </c>
      <c r="E48" s="188" t="s">
        <v>454</v>
      </c>
      <c r="F48" s="177" t="s">
        <v>452</v>
      </c>
      <c r="G48" s="177" t="s">
        <v>342</v>
      </c>
      <c r="H48" s="224" t="s">
        <v>453</v>
      </c>
      <c r="I48" s="225"/>
    </row>
    <row r="49" spans="1:9" ht="16.5" customHeight="1">
      <c r="A49" s="191" t="s">
        <v>16</v>
      </c>
      <c r="B49" s="236"/>
      <c r="C49" s="236"/>
      <c r="D49" s="192"/>
      <c r="E49" s="187" t="s">
        <v>455</v>
      </c>
      <c r="F49" s="176" t="s">
        <v>456</v>
      </c>
      <c r="G49" s="176" t="s">
        <v>457</v>
      </c>
      <c r="H49" s="230" t="s">
        <v>458</v>
      </c>
      <c r="I49" s="231"/>
    </row>
    <row r="50" spans="1:9" ht="16.5" customHeight="1">
      <c r="A50" s="193"/>
      <c r="B50" s="235" t="s">
        <v>15</v>
      </c>
      <c r="C50" s="235"/>
      <c r="D50" s="195"/>
      <c r="E50" s="190" t="s">
        <v>459</v>
      </c>
      <c r="F50" s="177" t="s">
        <v>460</v>
      </c>
      <c r="G50" s="177" t="s">
        <v>457</v>
      </c>
      <c r="H50" s="224" t="s">
        <v>461</v>
      </c>
      <c r="I50" s="225"/>
    </row>
    <row r="51" spans="1:9" ht="16.5" customHeight="1">
      <c r="A51" s="196"/>
      <c r="B51" s="235"/>
      <c r="C51" s="235"/>
      <c r="D51" s="194" t="s">
        <v>80</v>
      </c>
      <c r="E51" s="188" t="s">
        <v>367</v>
      </c>
      <c r="F51" s="177" t="s">
        <v>462</v>
      </c>
      <c r="G51" s="177" t="s">
        <v>463</v>
      </c>
      <c r="H51" s="224" t="s">
        <v>464</v>
      </c>
      <c r="I51" s="225"/>
    </row>
    <row r="52" spans="1:9" ht="16.5" customHeight="1">
      <c r="A52" s="196"/>
      <c r="B52" s="235"/>
      <c r="C52" s="235"/>
      <c r="D52" s="194" t="s">
        <v>8</v>
      </c>
      <c r="E52" s="188" t="s">
        <v>353</v>
      </c>
      <c r="F52" s="177" t="s">
        <v>465</v>
      </c>
      <c r="G52" s="177" t="s">
        <v>457</v>
      </c>
      <c r="H52" s="224" t="s">
        <v>466</v>
      </c>
      <c r="I52" s="225"/>
    </row>
    <row r="53" spans="1:9" ht="16.5" customHeight="1" thickBot="1">
      <c r="A53" s="197"/>
      <c r="B53" s="237"/>
      <c r="C53" s="237"/>
      <c r="D53" s="198" t="s">
        <v>14</v>
      </c>
      <c r="E53" s="189" t="s">
        <v>413</v>
      </c>
      <c r="F53" s="178" t="s">
        <v>467</v>
      </c>
      <c r="G53" s="178" t="s">
        <v>468</v>
      </c>
      <c r="H53" s="227" t="s">
        <v>469</v>
      </c>
      <c r="I53" s="228"/>
    </row>
    <row r="54" spans="1:9" ht="5.25" customHeight="1" thickBot="1" thickTop="1">
      <c r="A54" s="218"/>
      <c r="B54" s="218"/>
      <c r="C54" s="218"/>
      <c r="D54" s="218"/>
      <c r="E54" s="214"/>
      <c r="F54" s="214"/>
      <c r="G54" s="214"/>
      <c r="H54" s="214"/>
      <c r="I54" s="214"/>
    </row>
    <row r="55" spans="1:9" ht="16.5" customHeight="1" thickBot="1" thickTop="1">
      <c r="A55" s="241" t="s">
        <v>344</v>
      </c>
      <c r="B55" s="221"/>
      <c r="C55" s="221"/>
      <c r="D55" s="221"/>
      <c r="E55" s="221"/>
      <c r="F55" s="174" t="s">
        <v>470</v>
      </c>
      <c r="G55" s="174" t="s">
        <v>346</v>
      </c>
      <c r="H55" s="221" t="s">
        <v>471</v>
      </c>
      <c r="I55" s="222"/>
    </row>
    <row r="56" spans="1:9" ht="42" customHeight="1" thickTop="1">
      <c r="A56" s="214"/>
      <c r="B56" s="214"/>
      <c r="C56" s="214"/>
      <c r="D56" s="214"/>
      <c r="E56" s="214"/>
      <c r="F56" s="214"/>
      <c r="G56" s="214"/>
      <c r="H56" s="214"/>
      <c r="I56" s="214"/>
    </row>
    <row r="57" spans="1:9" ht="5.25" customHeight="1">
      <c r="A57" s="214"/>
      <c r="B57" s="214"/>
      <c r="C57" s="214"/>
      <c r="D57" s="214"/>
      <c r="E57" s="214"/>
      <c r="F57" s="214"/>
      <c r="G57" s="214"/>
      <c r="H57" s="214"/>
      <c r="I57" s="215"/>
    </row>
    <row r="58" spans="1:9" ht="5.25" customHeight="1">
      <c r="A58" s="216"/>
      <c r="B58" s="216"/>
      <c r="C58" s="214"/>
      <c r="D58" s="214"/>
      <c r="E58" s="214"/>
      <c r="F58" s="214"/>
      <c r="G58" s="214"/>
      <c r="H58" s="214"/>
      <c r="I58" s="215"/>
    </row>
    <row r="59" spans="1:9" ht="11.25" customHeight="1">
      <c r="A59" s="216"/>
      <c r="B59" s="216"/>
      <c r="C59" s="214"/>
      <c r="D59" s="214"/>
      <c r="E59" s="214"/>
      <c r="F59" s="214"/>
      <c r="G59" s="214"/>
      <c r="H59" s="214"/>
      <c r="I59" s="214"/>
    </row>
  </sheetData>
  <sheetProtection/>
  <mergeCells count="114">
    <mergeCell ref="A56:I56"/>
    <mergeCell ref="A57:H57"/>
    <mergeCell ref="I57:I58"/>
    <mergeCell ref="A58:B59"/>
    <mergeCell ref="C58:H58"/>
    <mergeCell ref="C59:I59"/>
    <mergeCell ref="A54:D54"/>
    <mergeCell ref="E54:I54"/>
    <mergeCell ref="A55:E55"/>
    <mergeCell ref="H55:I55"/>
    <mergeCell ref="B52:C52"/>
    <mergeCell ref="H52:I52"/>
    <mergeCell ref="B53:C53"/>
    <mergeCell ref="H53:I53"/>
    <mergeCell ref="B50:C50"/>
    <mergeCell ref="H50:I50"/>
    <mergeCell ref="B51:C51"/>
    <mergeCell ref="H51:I51"/>
    <mergeCell ref="B48:C48"/>
    <mergeCell ref="H48:I48"/>
    <mergeCell ref="B49:C49"/>
    <mergeCell ref="H49:I49"/>
    <mergeCell ref="B46:C46"/>
    <mergeCell ref="H46:I46"/>
    <mergeCell ref="B47:C47"/>
    <mergeCell ref="H47:I47"/>
    <mergeCell ref="B44:C44"/>
    <mergeCell ref="H44:I44"/>
    <mergeCell ref="B45:C45"/>
    <mergeCell ref="H45:I45"/>
    <mergeCell ref="B42:C42"/>
    <mergeCell ref="H42:I42"/>
    <mergeCell ref="B43:C43"/>
    <mergeCell ref="H43:I43"/>
    <mergeCell ref="B40:C40"/>
    <mergeCell ref="H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H37:I37"/>
    <mergeCell ref="B34:C34"/>
    <mergeCell ref="H34:I34"/>
    <mergeCell ref="B35:C35"/>
    <mergeCell ref="H35:I35"/>
    <mergeCell ref="B32:C32"/>
    <mergeCell ref="H32:I32"/>
    <mergeCell ref="B33:C33"/>
    <mergeCell ref="H33:I33"/>
    <mergeCell ref="B30:C30"/>
    <mergeCell ref="H30:I30"/>
    <mergeCell ref="B31:C31"/>
    <mergeCell ref="H31:I31"/>
    <mergeCell ref="B28:C28"/>
    <mergeCell ref="H28:I28"/>
    <mergeCell ref="B29:C29"/>
    <mergeCell ref="H29:I29"/>
    <mergeCell ref="B26:C26"/>
    <mergeCell ref="H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H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H16:I16"/>
    <mergeCell ref="B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B7:C7"/>
    <mergeCell ref="H7:I7"/>
    <mergeCell ref="B4:C4"/>
    <mergeCell ref="H4:I4"/>
    <mergeCell ref="B5:C5"/>
    <mergeCell ref="H5:I5"/>
    <mergeCell ref="A1:I1"/>
    <mergeCell ref="B3:C3"/>
    <mergeCell ref="H3:I3"/>
    <mergeCell ref="A2:I2"/>
    <mergeCell ref="B6:C6"/>
    <mergeCell ref="H6:I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24" sqref="A24:K24"/>
    </sheetView>
  </sheetViews>
  <sheetFormatPr defaultColWidth="9.140625" defaultRowHeight="19.5" customHeight="1"/>
  <cols>
    <col min="1" max="1" width="3.7109375" style="1" customWidth="1"/>
    <col min="2" max="2" width="5.8515625" style="1" customWidth="1"/>
    <col min="3" max="3" width="4.28125" style="1" customWidth="1"/>
    <col min="4" max="4" width="59.57421875" style="1" customWidth="1"/>
    <col min="5" max="5" width="12.28125" style="1" customWidth="1"/>
    <col min="6" max="7" width="14.140625" style="1" customWidth="1"/>
    <col min="8" max="8" width="7.8515625" style="1" customWidth="1"/>
    <col min="9" max="9" width="11.00390625" style="1" customWidth="1"/>
    <col min="10" max="10" width="10.7109375" style="1" customWidth="1"/>
    <col min="11" max="11" width="13.421875" style="1" customWidth="1"/>
    <col min="12" max="12" width="9.140625" style="1" customWidth="1"/>
    <col min="13" max="13" width="10.7109375" style="1" bestFit="1" customWidth="1"/>
    <col min="14" max="16384" width="9.140625" style="1" customWidth="1"/>
  </cols>
  <sheetData>
    <row r="1" spans="2:9" ht="19.5" customHeight="1">
      <c r="B1" s="244"/>
      <c r="C1" s="244"/>
      <c r="D1" s="244"/>
      <c r="G1" s="2" t="s">
        <v>191</v>
      </c>
      <c r="I1" s="3"/>
    </row>
    <row r="2" spans="1:12" ht="32.25" customHeight="1">
      <c r="A2" s="4"/>
      <c r="E2" s="243" t="s">
        <v>64</v>
      </c>
      <c r="F2" s="243"/>
      <c r="G2" s="243"/>
      <c r="H2" s="243"/>
      <c r="I2" s="243"/>
      <c r="J2" s="243"/>
      <c r="K2" s="243"/>
      <c r="L2" s="5"/>
    </row>
    <row r="3" spans="1:12" ht="19.5" customHeight="1">
      <c r="A3" s="245" t="s">
        <v>40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6"/>
    </row>
    <row r="4" spans="1:11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0" customHeight="1" thickBot="1" thickTop="1">
      <c r="A5" s="8" t="s">
        <v>17</v>
      </c>
      <c r="B5" s="9" t="s">
        <v>0</v>
      </c>
      <c r="C5" s="10" t="s">
        <v>18</v>
      </c>
      <c r="D5" s="11" t="s">
        <v>19</v>
      </c>
      <c r="E5" s="12" t="s">
        <v>20</v>
      </c>
      <c r="F5" s="12" t="s">
        <v>21</v>
      </c>
      <c r="G5" s="12" t="s">
        <v>41</v>
      </c>
      <c r="H5" s="12" t="s">
        <v>22</v>
      </c>
      <c r="I5" s="12" t="s">
        <v>23</v>
      </c>
      <c r="J5" s="12" t="s">
        <v>24</v>
      </c>
      <c r="K5" s="13" t="s">
        <v>25</v>
      </c>
      <c r="L5" s="14"/>
      <c r="M5" s="15"/>
    </row>
    <row r="6" spans="1:11" ht="19.5" customHeight="1" thickTop="1">
      <c r="A6" s="16" t="s">
        <v>6</v>
      </c>
      <c r="B6" s="17" t="s">
        <v>7</v>
      </c>
      <c r="C6" s="18" t="s">
        <v>8</v>
      </c>
      <c r="D6" s="46" t="s">
        <v>26</v>
      </c>
      <c r="E6" s="19">
        <v>5800000</v>
      </c>
      <c r="F6" s="19">
        <f>1990000-I6-J6+20000</f>
        <v>654400</v>
      </c>
      <c r="G6" s="19"/>
      <c r="H6" s="19"/>
      <c r="I6" s="19">
        <v>210000</v>
      </c>
      <c r="J6" s="19">
        <v>1145600</v>
      </c>
      <c r="K6" s="20">
        <f aca="true" t="shared" si="0" ref="K6:K26">SUM(F6:J6)</f>
        <v>2010000</v>
      </c>
    </row>
    <row r="7" spans="1:11" ht="26.25" customHeight="1">
      <c r="A7" s="21" t="s">
        <v>6</v>
      </c>
      <c r="B7" s="22" t="s">
        <v>7</v>
      </c>
      <c r="C7" s="22" t="s">
        <v>8</v>
      </c>
      <c r="D7" s="23" t="s">
        <v>28</v>
      </c>
      <c r="E7" s="24">
        <v>1700000</v>
      </c>
      <c r="F7" s="25">
        <v>1026000</v>
      </c>
      <c r="G7" s="25"/>
      <c r="H7" s="25"/>
      <c r="I7" s="25"/>
      <c r="J7" s="25"/>
      <c r="K7" s="26">
        <f t="shared" si="0"/>
        <v>1026000</v>
      </c>
    </row>
    <row r="8" spans="1:11" ht="26.25" customHeight="1">
      <c r="A8" s="21" t="s">
        <v>6</v>
      </c>
      <c r="B8" s="22" t="s">
        <v>7</v>
      </c>
      <c r="C8" s="22" t="s">
        <v>8</v>
      </c>
      <c r="D8" s="23" t="s">
        <v>27</v>
      </c>
      <c r="E8" s="24">
        <v>7100000</v>
      </c>
      <c r="F8" s="25">
        <v>1700000</v>
      </c>
      <c r="G8" s="25"/>
      <c r="H8" s="25"/>
      <c r="I8" s="25"/>
      <c r="J8" s="25"/>
      <c r="K8" s="26">
        <f t="shared" si="0"/>
        <v>1700000</v>
      </c>
    </row>
    <row r="9" spans="1:11" ht="26.25" customHeight="1">
      <c r="A9" s="21" t="s">
        <v>6</v>
      </c>
      <c r="B9" s="22" t="s">
        <v>7</v>
      </c>
      <c r="C9" s="22" t="s">
        <v>8</v>
      </c>
      <c r="D9" s="27" t="s">
        <v>29</v>
      </c>
      <c r="E9" s="24">
        <v>5600000</v>
      </c>
      <c r="F9" s="25">
        <v>70000</v>
      </c>
      <c r="G9" s="25"/>
      <c r="H9" s="25"/>
      <c r="I9" s="25"/>
      <c r="J9" s="25"/>
      <c r="K9" s="26">
        <f t="shared" si="0"/>
        <v>70000</v>
      </c>
    </row>
    <row r="10" spans="1:11" ht="36.75" customHeight="1">
      <c r="A10" s="21" t="s">
        <v>6</v>
      </c>
      <c r="B10" s="22" t="s">
        <v>7</v>
      </c>
      <c r="C10" s="22" t="s">
        <v>8</v>
      </c>
      <c r="D10" s="27" t="s">
        <v>42</v>
      </c>
      <c r="E10" s="24">
        <v>80000</v>
      </c>
      <c r="F10" s="25">
        <v>30000</v>
      </c>
      <c r="G10" s="25"/>
      <c r="H10" s="25"/>
      <c r="I10" s="25"/>
      <c r="J10" s="25"/>
      <c r="K10" s="26">
        <f t="shared" si="0"/>
        <v>30000</v>
      </c>
    </row>
    <row r="11" spans="1:11" ht="38.25" customHeight="1">
      <c r="A11" s="21" t="s">
        <v>6</v>
      </c>
      <c r="B11" s="22" t="s">
        <v>7</v>
      </c>
      <c r="C11" s="22" t="s">
        <v>8</v>
      </c>
      <c r="D11" s="27" t="s">
        <v>43</v>
      </c>
      <c r="E11" s="24">
        <v>50000</v>
      </c>
      <c r="F11" s="25">
        <v>50000</v>
      </c>
      <c r="G11" s="25"/>
      <c r="H11" s="25"/>
      <c r="I11" s="25"/>
      <c r="J11" s="25"/>
      <c r="K11" s="26">
        <f t="shared" si="0"/>
        <v>50000</v>
      </c>
    </row>
    <row r="12" spans="1:11" ht="28.5" customHeight="1">
      <c r="A12" s="21" t="s">
        <v>6</v>
      </c>
      <c r="B12" s="22" t="s">
        <v>7</v>
      </c>
      <c r="C12" s="22" t="s">
        <v>8</v>
      </c>
      <c r="D12" s="27" t="s">
        <v>44</v>
      </c>
      <c r="E12" s="24">
        <v>50000</v>
      </c>
      <c r="F12" s="25">
        <v>20000</v>
      </c>
      <c r="G12" s="25"/>
      <c r="H12" s="25"/>
      <c r="I12" s="25"/>
      <c r="J12" s="25"/>
      <c r="K12" s="26">
        <f t="shared" si="0"/>
        <v>20000</v>
      </c>
    </row>
    <row r="13" spans="1:11" ht="28.5" customHeight="1">
      <c r="A13" s="21" t="s">
        <v>6</v>
      </c>
      <c r="B13" s="22" t="s">
        <v>7</v>
      </c>
      <c r="C13" s="22" t="s">
        <v>8</v>
      </c>
      <c r="D13" s="27" t="s">
        <v>45</v>
      </c>
      <c r="E13" s="24">
        <v>350000</v>
      </c>
      <c r="F13" s="25">
        <v>300000</v>
      </c>
      <c r="G13" s="25"/>
      <c r="H13" s="25"/>
      <c r="I13" s="25"/>
      <c r="J13" s="25"/>
      <c r="K13" s="48">
        <f t="shared" si="0"/>
        <v>300000</v>
      </c>
    </row>
    <row r="14" spans="1:11" ht="23.25" customHeight="1">
      <c r="A14" s="21" t="s">
        <v>6</v>
      </c>
      <c r="B14" s="22" t="s">
        <v>7</v>
      </c>
      <c r="C14" s="22" t="s">
        <v>8</v>
      </c>
      <c r="D14" s="27" t="s">
        <v>171</v>
      </c>
      <c r="E14" s="24">
        <v>350000</v>
      </c>
      <c r="F14" s="25">
        <f>95000+50000</f>
        <v>145000</v>
      </c>
      <c r="G14" s="25"/>
      <c r="H14" s="25"/>
      <c r="I14" s="25"/>
      <c r="J14" s="25"/>
      <c r="K14" s="48">
        <f>SUM(F14:J14)</f>
        <v>145000</v>
      </c>
    </row>
    <row r="15" spans="1:11" ht="19.5" customHeight="1">
      <c r="A15" s="21" t="s">
        <v>6</v>
      </c>
      <c r="B15" s="22" t="s">
        <v>46</v>
      </c>
      <c r="C15" s="22" t="s">
        <v>8</v>
      </c>
      <c r="D15" s="27" t="s">
        <v>47</v>
      </c>
      <c r="E15" s="24">
        <v>250000</v>
      </c>
      <c r="F15" s="25">
        <f>250000-J15</f>
        <v>142600</v>
      </c>
      <c r="G15" s="25"/>
      <c r="H15" s="25"/>
      <c r="I15" s="25"/>
      <c r="J15" s="25">
        <v>107400</v>
      </c>
      <c r="K15" s="48">
        <f t="shared" si="0"/>
        <v>250000</v>
      </c>
    </row>
    <row r="16" spans="1:11" ht="19.5" customHeight="1">
      <c r="A16" s="21" t="s">
        <v>9</v>
      </c>
      <c r="B16" s="22" t="s">
        <v>10</v>
      </c>
      <c r="C16" s="22" t="s">
        <v>8</v>
      </c>
      <c r="D16" s="153" t="s">
        <v>48</v>
      </c>
      <c r="E16" s="25">
        <v>4500</v>
      </c>
      <c r="F16" s="25"/>
      <c r="G16" s="25">
        <v>4500</v>
      </c>
      <c r="H16" s="154"/>
      <c r="I16" s="25"/>
      <c r="J16" s="25"/>
      <c r="K16" s="48">
        <f t="shared" si="0"/>
        <v>4500</v>
      </c>
    </row>
    <row r="17" spans="1:11" ht="19.5" customHeight="1">
      <c r="A17" s="21" t="s">
        <v>9</v>
      </c>
      <c r="B17" s="22" t="s">
        <v>10</v>
      </c>
      <c r="C17" s="22" t="s">
        <v>8</v>
      </c>
      <c r="D17" s="153" t="s">
        <v>49</v>
      </c>
      <c r="E17" s="155">
        <v>4586</v>
      </c>
      <c r="F17" s="25"/>
      <c r="G17" s="155">
        <v>4586</v>
      </c>
      <c r="H17" s="154"/>
      <c r="I17" s="25"/>
      <c r="J17" s="25"/>
      <c r="K17" s="48">
        <f t="shared" si="0"/>
        <v>4586</v>
      </c>
    </row>
    <row r="18" spans="1:11" ht="19.5" customHeight="1">
      <c r="A18" s="21" t="s">
        <v>9</v>
      </c>
      <c r="B18" s="22" t="s">
        <v>10</v>
      </c>
      <c r="C18" s="22" t="s">
        <v>8</v>
      </c>
      <c r="D18" s="153" t="s">
        <v>50</v>
      </c>
      <c r="E18" s="155">
        <v>6000</v>
      </c>
      <c r="F18" s="25"/>
      <c r="G18" s="155">
        <v>6000</v>
      </c>
      <c r="H18" s="154"/>
      <c r="I18" s="25"/>
      <c r="J18" s="25"/>
      <c r="K18" s="48">
        <f t="shared" si="0"/>
        <v>6000</v>
      </c>
    </row>
    <row r="19" spans="1:11" ht="19.5" customHeight="1">
      <c r="A19" s="21" t="s">
        <v>9</v>
      </c>
      <c r="B19" s="22" t="s">
        <v>10</v>
      </c>
      <c r="C19" s="22" t="s">
        <v>8</v>
      </c>
      <c r="D19" s="153" t="s">
        <v>474</v>
      </c>
      <c r="E19" s="155">
        <v>172000</v>
      </c>
      <c r="F19" s="25">
        <v>172000</v>
      </c>
      <c r="G19" s="155"/>
      <c r="H19" s="154"/>
      <c r="I19" s="25"/>
      <c r="J19" s="25"/>
      <c r="K19" s="48">
        <f t="shared" si="0"/>
        <v>172000</v>
      </c>
    </row>
    <row r="20" spans="1:11" ht="19.5" customHeight="1">
      <c r="A20" s="21" t="s">
        <v>9</v>
      </c>
      <c r="B20" s="22" t="s">
        <v>10</v>
      </c>
      <c r="C20" s="22" t="s">
        <v>14</v>
      </c>
      <c r="D20" s="49" t="s">
        <v>51</v>
      </c>
      <c r="E20" s="24">
        <v>140000</v>
      </c>
      <c r="F20" s="25">
        <v>140000</v>
      </c>
      <c r="G20" s="25"/>
      <c r="H20" s="25"/>
      <c r="I20" s="25"/>
      <c r="J20" s="25"/>
      <c r="K20" s="48">
        <f t="shared" si="0"/>
        <v>140000</v>
      </c>
    </row>
    <row r="21" spans="1:11" ht="30" customHeight="1">
      <c r="A21" s="21" t="s">
        <v>9</v>
      </c>
      <c r="B21" s="22" t="s">
        <v>52</v>
      </c>
      <c r="C21" s="22" t="s">
        <v>53</v>
      </c>
      <c r="D21" s="50" t="s">
        <v>54</v>
      </c>
      <c r="E21" s="24">
        <v>249714</v>
      </c>
      <c r="F21" s="156">
        <v>10367</v>
      </c>
      <c r="G21" s="156"/>
      <c r="H21" s="25"/>
      <c r="I21" s="25"/>
      <c r="J21" s="25"/>
      <c r="K21" s="48">
        <f t="shared" si="0"/>
        <v>10367</v>
      </c>
    </row>
    <row r="22" spans="1:11" ht="19.5" customHeight="1">
      <c r="A22" s="21" t="s">
        <v>30</v>
      </c>
      <c r="B22" s="22" t="s">
        <v>31</v>
      </c>
      <c r="C22" s="22" t="s">
        <v>14</v>
      </c>
      <c r="D22" s="28" t="s">
        <v>32</v>
      </c>
      <c r="E22" s="25">
        <v>53200</v>
      </c>
      <c r="F22" s="25"/>
      <c r="G22" s="25"/>
      <c r="H22" s="154">
        <f>7600+1000</f>
        <v>8600</v>
      </c>
      <c r="I22" s="25"/>
      <c r="J22" s="25"/>
      <c r="K22" s="48">
        <f t="shared" si="0"/>
        <v>8600</v>
      </c>
    </row>
    <row r="23" spans="1:11" ht="19.5" customHeight="1">
      <c r="A23" s="30" t="s">
        <v>202</v>
      </c>
      <c r="B23" s="31" t="s">
        <v>211</v>
      </c>
      <c r="C23" s="31" t="s">
        <v>14</v>
      </c>
      <c r="D23" s="203" t="s">
        <v>472</v>
      </c>
      <c r="E23" s="32">
        <v>10000</v>
      </c>
      <c r="F23" s="32">
        <v>8920</v>
      </c>
      <c r="G23" s="25"/>
      <c r="H23" s="154"/>
      <c r="I23" s="25"/>
      <c r="J23" s="25"/>
      <c r="K23" s="48">
        <f t="shared" si="0"/>
        <v>8920</v>
      </c>
    </row>
    <row r="24" spans="1:11" ht="25.5" customHeight="1" thickBot="1">
      <c r="A24" s="207" t="s">
        <v>11</v>
      </c>
      <c r="B24" s="208" t="s">
        <v>37</v>
      </c>
      <c r="C24" s="208" t="s">
        <v>8</v>
      </c>
      <c r="D24" s="209" t="s">
        <v>38</v>
      </c>
      <c r="E24" s="210">
        <v>40000</v>
      </c>
      <c r="F24" s="211">
        <v>28000</v>
      </c>
      <c r="G24" s="210"/>
      <c r="H24" s="212"/>
      <c r="I24" s="210"/>
      <c r="J24" s="210"/>
      <c r="K24" s="213">
        <f t="shared" si="0"/>
        <v>28000</v>
      </c>
    </row>
    <row r="25" spans="1:11" ht="25.5" customHeight="1" thickTop="1">
      <c r="A25" s="30" t="s">
        <v>68</v>
      </c>
      <c r="B25" s="31" t="s">
        <v>199</v>
      </c>
      <c r="C25" s="31" t="s">
        <v>8</v>
      </c>
      <c r="D25" s="47" t="s">
        <v>473</v>
      </c>
      <c r="E25" s="32">
        <f>35000/0.25</f>
        <v>140000</v>
      </c>
      <c r="F25" s="33">
        <v>35000</v>
      </c>
      <c r="G25" s="32"/>
      <c r="H25" s="168"/>
      <c r="I25" s="32"/>
      <c r="J25" s="32"/>
      <c r="K25" s="56">
        <f t="shared" si="0"/>
        <v>35000</v>
      </c>
    </row>
    <row r="26" spans="1:11" ht="19.5" customHeight="1">
      <c r="A26" s="51" t="s">
        <v>33</v>
      </c>
      <c r="B26" s="34" t="s">
        <v>34</v>
      </c>
      <c r="C26" s="34" t="s">
        <v>8</v>
      </c>
      <c r="D26" s="153" t="s">
        <v>55</v>
      </c>
      <c r="E26" s="155">
        <v>13000</v>
      </c>
      <c r="F26" s="155"/>
      <c r="G26" s="155">
        <v>13000</v>
      </c>
      <c r="H26" s="154"/>
      <c r="I26" s="25"/>
      <c r="J26" s="25"/>
      <c r="K26" s="48">
        <f t="shared" si="0"/>
        <v>13000</v>
      </c>
    </row>
    <row r="27" spans="1:11" ht="19.5" customHeight="1">
      <c r="A27" s="157" t="s">
        <v>16</v>
      </c>
      <c r="B27" s="158" t="s">
        <v>15</v>
      </c>
      <c r="C27" s="34" t="s">
        <v>8</v>
      </c>
      <c r="D27" s="153" t="s">
        <v>56</v>
      </c>
      <c r="E27" s="155">
        <v>10100</v>
      </c>
      <c r="F27" s="52"/>
      <c r="G27" s="155">
        <v>10100</v>
      </c>
      <c r="H27" s="154"/>
      <c r="I27" s="25"/>
      <c r="J27" s="25"/>
      <c r="K27" s="48">
        <f>SUM(G27:J27)</f>
        <v>10100</v>
      </c>
    </row>
    <row r="28" spans="1:11" ht="19.5" customHeight="1">
      <c r="A28" s="157" t="s">
        <v>16</v>
      </c>
      <c r="B28" s="158" t="s">
        <v>15</v>
      </c>
      <c r="C28" s="34" t="s">
        <v>8</v>
      </c>
      <c r="D28" s="153" t="s">
        <v>57</v>
      </c>
      <c r="E28" s="155">
        <v>3774</v>
      </c>
      <c r="F28" s="155"/>
      <c r="G28" s="155">
        <v>3776</v>
      </c>
      <c r="H28" s="154"/>
      <c r="I28" s="25"/>
      <c r="J28" s="25"/>
      <c r="K28" s="48">
        <f>SUM(F28:J28)</f>
        <v>3776</v>
      </c>
    </row>
    <row r="29" spans="1:11" ht="40.5" customHeight="1">
      <c r="A29" s="164" t="s">
        <v>16</v>
      </c>
      <c r="B29" s="165" t="s">
        <v>15</v>
      </c>
      <c r="C29" s="55" t="s">
        <v>8</v>
      </c>
      <c r="D29" s="166" t="s">
        <v>58</v>
      </c>
      <c r="E29" s="167">
        <v>13416</v>
      </c>
      <c r="F29" s="32"/>
      <c r="G29" s="167">
        <v>13417</v>
      </c>
      <c r="H29" s="168"/>
      <c r="I29" s="32"/>
      <c r="J29" s="32"/>
      <c r="K29" s="56">
        <f>SUM(F29:J29)</f>
        <v>13417</v>
      </c>
    </row>
    <row r="30" spans="1:11" ht="18.75" customHeight="1">
      <c r="A30" s="164" t="s">
        <v>16</v>
      </c>
      <c r="B30" s="165" t="s">
        <v>15</v>
      </c>
      <c r="C30" s="55" t="s">
        <v>8</v>
      </c>
      <c r="D30" s="28" t="s">
        <v>65</v>
      </c>
      <c r="E30" s="167">
        <v>420000</v>
      </c>
      <c r="F30" s="32">
        <f>420000-316000</f>
        <v>104000</v>
      </c>
      <c r="G30" s="167"/>
      <c r="H30" s="168"/>
      <c r="I30" s="32"/>
      <c r="J30" s="32"/>
      <c r="K30" s="48">
        <f>SUM(F30:J30)</f>
        <v>104000</v>
      </c>
    </row>
    <row r="31" spans="1:11" ht="19.5" customHeight="1">
      <c r="A31" s="51" t="s">
        <v>16</v>
      </c>
      <c r="B31" s="34" t="s">
        <v>15</v>
      </c>
      <c r="C31" s="34" t="s">
        <v>14</v>
      </c>
      <c r="D31" s="153" t="s">
        <v>59</v>
      </c>
      <c r="E31" s="155">
        <v>5257</v>
      </c>
      <c r="F31" s="52"/>
      <c r="G31" s="155">
        <f>5258-500</f>
        <v>4758</v>
      </c>
      <c r="H31" s="154"/>
      <c r="I31" s="25"/>
      <c r="J31" s="25"/>
      <c r="K31" s="48">
        <f>SUM(G31:J31)</f>
        <v>4758</v>
      </c>
    </row>
    <row r="32" spans="1:11" ht="19.5" customHeight="1">
      <c r="A32" s="157" t="s">
        <v>16</v>
      </c>
      <c r="B32" s="158" t="s">
        <v>15</v>
      </c>
      <c r="C32" s="34" t="s">
        <v>14</v>
      </c>
      <c r="D32" s="153" t="s">
        <v>39</v>
      </c>
      <c r="E32" s="155">
        <v>6500</v>
      </c>
      <c r="F32" s="25"/>
      <c r="G32" s="155">
        <v>6500</v>
      </c>
      <c r="H32" s="154"/>
      <c r="I32" s="25"/>
      <c r="J32" s="25"/>
      <c r="K32" s="48">
        <f aca="true" t="shared" si="1" ref="K32:K37">SUM(F32:J32)</f>
        <v>6500</v>
      </c>
    </row>
    <row r="33" spans="1:11" ht="19.5" customHeight="1">
      <c r="A33" s="157" t="s">
        <v>16</v>
      </c>
      <c r="B33" s="158" t="s">
        <v>15</v>
      </c>
      <c r="C33" s="34" t="s">
        <v>14</v>
      </c>
      <c r="D33" s="153" t="s">
        <v>60</v>
      </c>
      <c r="E33" s="155">
        <v>5000</v>
      </c>
      <c r="F33" s="25"/>
      <c r="G33" s="25">
        <f>5000-120</f>
        <v>4880</v>
      </c>
      <c r="H33" s="154"/>
      <c r="I33" s="25"/>
      <c r="J33" s="25"/>
      <c r="K33" s="48">
        <f t="shared" si="1"/>
        <v>4880</v>
      </c>
    </row>
    <row r="34" spans="1:11" ht="19.5" customHeight="1">
      <c r="A34" s="157" t="s">
        <v>16</v>
      </c>
      <c r="B34" s="158" t="s">
        <v>15</v>
      </c>
      <c r="C34" s="34" t="s">
        <v>14</v>
      </c>
      <c r="D34" s="153" t="s">
        <v>61</v>
      </c>
      <c r="E34" s="155">
        <v>7000</v>
      </c>
      <c r="F34" s="155"/>
      <c r="G34" s="155">
        <v>7000</v>
      </c>
      <c r="H34" s="25"/>
      <c r="I34" s="25"/>
      <c r="J34" s="25"/>
      <c r="K34" s="48">
        <f t="shared" si="1"/>
        <v>7000</v>
      </c>
    </row>
    <row r="35" spans="1:11" ht="19.5" customHeight="1">
      <c r="A35" s="157" t="s">
        <v>12</v>
      </c>
      <c r="B35" s="158" t="s">
        <v>13</v>
      </c>
      <c r="C35" s="34" t="s">
        <v>14</v>
      </c>
      <c r="D35" s="153" t="s">
        <v>62</v>
      </c>
      <c r="E35" s="155">
        <v>8345</v>
      </c>
      <c r="F35" s="25"/>
      <c r="G35" s="155">
        <v>8345</v>
      </c>
      <c r="H35" s="154"/>
      <c r="I35" s="25"/>
      <c r="J35" s="25"/>
      <c r="K35" s="48">
        <f t="shared" si="1"/>
        <v>8345</v>
      </c>
    </row>
    <row r="36" spans="1:11" ht="19.5" customHeight="1" thickBot="1">
      <c r="A36" s="159" t="s">
        <v>12</v>
      </c>
      <c r="B36" s="160" t="s">
        <v>13</v>
      </c>
      <c r="C36" s="53" t="s">
        <v>14</v>
      </c>
      <c r="D36" s="161" t="s">
        <v>63</v>
      </c>
      <c r="E36" s="162">
        <v>7104</v>
      </c>
      <c r="F36" s="29"/>
      <c r="G36" s="162">
        <v>7104</v>
      </c>
      <c r="H36" s="163"/>
      <c r="I36" s="29"/>
      <c r="J36" s="29"/>
      <c r="K36" s="54">
        <f t="shared" si="1"/>
        <v>7104</v>
      </c>
    </row>
    <row r="37" spans="1:11" ht="19.5" customHeight="1" thickBot="1" thickTop="1">
      <c r="A37" s="246" t="s">
        <v>35</v>
      </c>
      <c r="B37" s="247"/>
      <c r="C37" s="247"/>
      <c r="D37" s="247"/>
      <c r="E37" s="35" t="s">
        <v>36</v>
      </c>
      <c r="F37" s="36">
        <f>SUM(F6:F36)</f>
        <v>4636287</v>
      </c>
      <c r="G37" s="37">
        <f>SUM(G6:G36)</f>
        <v>93966</v>
      </c>
      <c r="H37" s="37">
        <f>SUM(H6:H36)</f>
        <v>8600</v>
      </c>
      <c r="I37" s="37">
        <f>SUM(I6:I36)</f>
        <v>210000</v>
      </c>
      <c r="J37" s="37">
        <f>SUM(J6:J36)</f>
        <v>1253000</v>
      </c>
      <c r="K37" s="38">
        <f t="shared" si="1"/>
        <v>6201853</v>
      </c>
    </row>
    <row r="38" spans="1:11" ht="19.5" customHeight="1" thickTop="1">
      <c r="A38" s="39"/>
      <c r="B38" s="39"/>
      <c r="C38" s="39"/>
      <c r="D38" s="40"/>
      <c r="E38" s="41"/>
      <c r="F38" s="42"/>
      <c r="G38" s="42"/>
      <c r="H38" s="41"/>
      <c r="I38" s="41"/>
      <c r="J38" s="41"/>
      <c r="K38" s="41"/>
    </row>
    <row r="39" spans="1:11" ht="19.5" customHeight="1">
      <c r="A39" s="39"/>
      <c r="B39" s="39"/>
      <c r="C39" s="248"/>
      <c r="D39" s="248"/>
      <c r="E39" s="41"/>
      <c r="F39" s="41"/>
      <c r="G39" s="41"/>
      <c r="H39" s="41"/>
      <c r="I39" s="41"/>
      <c r="J39" s="41"/>
      <c r="K39" s="41"/>
    </row>
    <row r="40" spans="1:11" ht="19.5" customHeight="1">
      <c r="A40" s="39"/>
      <c r="B40" s="39"/>
      <c r="C40" s="242"/>
      <c r="D40" s="242"/>
      <c r="E40" s="41"/>
      <c r="F40" s="41"/>
      <c r="G40" s="41"/>
      <c r="H40" s="41"/>
      <c r="I40" s="41"/>
      <c r="J40" s="41"/>
      <c r="K40" s="41"/>
    </row>
    <row r="41" spans="1:11" ht="19.5" customHeight="1">
      <c r="A41" s="39"/>
      <c r="B41" s="39"/>
      <c r="C41" s="39"/>
      <c r="D41" s="40"/>
      <c r="E41" s="41"/>
      <c r="F41" s="41"/>
      <c r="G41" s="41"/>
      <c r="H41" s="41"/>
      <c r="I41" s="41"/>
      <c r="J41" s="41"/>
      <c r="K41" s="41"/>
    </row>
    <row r="42" spans="1:11" ht="19.5" customHeight="1">
      <c r="A42" s="39"/>
      <c r="B42" s="39"/>
      <c r="C42" s="39"/>
      <c r="D42" s="40"/>
      <c r="E42" s="41"/>
      <c r="F42" s="41"/>
      <c r="G42" s="41"/>
      <c r="H42" s="41"/>
      <c r="I42" s="41"/>
      <c r="J42" s="42"/>
      <c r="K42" s="41"/>
    </row>
    <row r="43" spans="1:13" ht="19.5" customHeight="1">
      <c r="A43" s="39"/>
      <c r="B43" s="39"/>
      <c r="C43" s="39"/>
      <c r="D43" s="40"/>
      <c r="E43" s="41"/>
      <c r="F43" s="41"/>
      <c r="G43" s="41"/>
      <c r="H43" s="41"/>
      <c r="I43" s="41"/>
      <c r="J43" s="42"/>
      <c r="K43" s="41"/>
      <c r="M43" s="3"/>
    </row>
    <row r="44" spans="1:11" ht="19.5" customHeight="1">
      <c r="A44" s="39"/>
      <c r="B44" s="39"/>
      <c r="C44" s="39"/>
      <c r="D44" s="40"/>
      <c r="E44" s="41"/>
      <c r="F44" s="41"/>
      <c r="G44" s="41"/>
      <c r="H44" s="41"/>
      <c r="I44" s="41"/>
      <c r="J44" s="41"/>
      <c r="K44" s="41"/>
    </row>
    <row r="45" spans="1:11" ht="19.5" customHeight="1">
      <c r="A45" s="39"/>
      <c r="B45" s="39"/>
      <c r="C45" s="39"/>
      <c r="D45" s="40"/>
      <c r="E45" s="41"/>
      <c r="F45" s="41"/>
      <c r="G45" s="41"/>
      <c r="H45" s="41"/>
      <c r="I45" s="41"/>
      <c r="J45" s="41"/>
      <c r="K45" s="41"/>
    </row>
    <row r="46" spans="1:11" ht="19.5" customHeight="1">
      <c r="A46" s="39"/>
      <c r="B46" s="39"/>
      <c r="C46" s="39"/>
      <c r="D46" s="40"/>
      <c r="E46" s="41"/>
      <c r="F46" s="41"/>
      <c r="G46" s="41"/>
      <c r="H46" s="41"/>
      <c r="I46" s="41"/>
      <c r="J46" s="41"/>
      <c r="K46" s="41"/>
    </row>
    <row r="47" spans="1:11" ht="19.5" customHeight="1">
      <c r="A47" s="43"/>
      <c r="B47" s="43"/>
      <c r="C47" s="43"/>
      <c r="D47" s="40"/>
      <c r="E47" s="44"/>
      <c r="F47" s="44"/>
      <c r="G47" s="44"/>
      <c r="H47" s="44"/>
      <c r="I47" s="44"/>
      <c r="J47" s="44"/>
      <c r="K47" s="44"/>
    </row>
    <row r="48" spans="1:11" ht="19.5" customHeight="1">
      <c r="A48" s="43"/>
      <c r="B48" s="43"/>
      <c r="C48" s="43"/>
      <c r="D48" s="40"/>
      <c r="E48" s="44"/>
      <c r="F48" s="44"/>
      <c r="G48" s="44"/>
      <c r="H48" s="44"/>
      <c r="I48" s="44"/>
      <c r="J48" s="44"/>
      <c r="K48" s="44"/>
    </row>
    <row r="49" spans="1:11" ht="19.5" customHeight="1">
      <c r="A49" s="43"/>
      <c r="B49" s="43"/>
      <c r="C49" s="43"/>
      <c r="D49" s="40"/>
      <c r="E49" s="44"/>
      <c r="F49" s="44"/>
      <c r="G49" s="44"/>
      <c r="H49" s="44"/>
      <c r="I49" s="44"/>
      <c r="J49" s="44"/>
      <c r="K49" s="44"/>
    </row>
    <row r="50" spans="1:11" ht="19.5" customHeight="1">
      <c r="A50" s="43"/>
      <c r="B50" s="43"/>
      <c r="C50" s="43"/>
      <c r="D50" s="40"/>
      <c r="E50" s="43"/>
      <c r="F50" s="43"/>
      <c r="G50" s="43"/>
      <c r="H50" s="43"/>
      <c r="I50" s="43"/>
      <c r="J50" s="43"/>
      <c r="K50" s="43"/>
    </row>
    <row r="51" ht="19.5" customHeight="1">
      <c r="D51" s="45"/>
    </row>
    <row r="52" ht="19.5" customHeight="1">
      <c r="D52" s="45"/>
    </row>
    <row r="53" ht="19.5" customHeight="1">
      <c r="D53" s="45"/>
    </row>
    <row r="54" ht="19.5" customHeight="1">
      <c r="D54" s="45"/>
    </row>
    <row r="55" ht="19.5" customHeight="1">
      <c r="D55" s="45"/>
    </row>
  </sheetData>
  <sheetProtection/>
  <mergeCells count="6">
    <mergeCell ref="C40:D40"/>
    <mergeCell ref="E2:K2"/>
    <mergeCell ref="B1:D1"/>
    <mergeCell ref="A3:K3"/>
    <mergeCell ref="A37:D37"/>
    <mergeCell ref="C39:D39"/>
  </mergeCells>
  <printOptions/>
  <pageMargins left="0.5905511811023623" right="0.5905511811023623" top="0.5905511811023623" bottom="0.5905511811023623" header="0.5118110236220472" footer="0.5118110236220472"/>
  <pageSetup fitToHeight="2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J5" sqref="J5"/>
    </sheetView>
  </sheetViews>
  <sheetFormatPr defaultColWidth="9.140625" defaultRowHeight="19.5" customHeight="1"/>
  <cols>
    <col min="1" max="1" width="17.421875" style="57" customWidth="1"/>
    <col min="2" max="2" width="13.421875" style="57" customWidth="1"/>
    <col min="3" max="3" width="45.140625" style="57" customWidth="1"/>
    <col min="4" max="4" width="5.421875" style="57" customWidth="1"/>
    <col min="5" max="5" width="9.421875" style="57" customWidth="1"/>
    <col min="6" max="6" width="13.00390625" style="57" customWidth="1"/>
    <col min="7" max="7" width="13.57421875" style="57" customWidth="1"/>
    <col min="8" max="8" width="13.00390625" style="57" customWidth="1"/>
    <col min="9" max="9" width="14.28125" style="57" customWidth="1"/>
    <col min="10" max="10" width="15.57421875" style="57" customWidth="1"/>
    <col min="11" max="11" width="11.28125" style="57" bestFit="1" customWidth="1"/>
    <col min="12" max="16384" width="9.140625" style="57" customWidth="1"/>
  </cols>
  <sheetData>
    <row r="1" spans="3:9" ht="16.5" customHeight="1">
      <c r="C1" s="249" t="s">
        <v>477</v>
      </c>
      <c r="D1" s="249"/>
      <c r="E1" s="249"/>
      <c r="F1" s="249"/>
      <c r="G1" s="249"/>
      <c r="H1" s="249"/>
      <c r="I1" s="249"/>
    </row>
    <row r="2" spans="4:9" ht="27.75" customHeight="1">
      <c r="D2" s="249" t="s">
        <v>167</v>
      </c>
      <c r="E2" s="249"/>
      <c r="F2" s="249"/>
      <c r="G2" s="249"/>
      <c r="H2" s="249"/>
      <c r="I2" s="249"/>
    </row>
    <row r="3" spans="1:9" ht="18" customHeight="1">
      <c r="A3" s="250" t="s">
        <v>70</v>
      </c>
      <c r="B3" s="250"/>
      <c r="C3" s="250"/>
      <c r="D3" s="250"/>
      <c r="E3" s="250"/>
      <c r="F3" s="250"/>
      <c r="G3" s="250"/>
      <c r="H3" s="250"/>
      <c r="I3" s="250"/>
    </row>
    <row r="4" ht="12" customHeight="1" thickBot="1"/>
    <row r="5" spans="1:10" ht="66" customHeight="1" thickBot="1" thickTop="1">
      <c r="A5" s="58" t="s">
        <v>71</v>
      </c>
      <c r="B5" s="59" t="s">
        <v>72</v>
      </c>
      <c r="C5" s="60" t="s">
        <v>73</v>
      </c>
      <c r="D5" s="60" t="s">
        <v>17</v>
      </c>
      <c r="E5" s="60" t="s">
        <v>0</v>
      </c>
      <c r="F5" s="61" t="s">
        <v>74</v>
      </c>
      <c r="G5" s="61" t="s">
        <v>75</v>
      </c>
      <c r="H5" s="61" t="s">
        <v>76</v>
      </c>
      <c r="I5" s="62" t="s">
        <v>77</v>
      </c>
      <c r="J5" s="63"/>
    </row>
    <row r="6" spans="1:10" ht="18.75" customHeight="1" thickTop="1">
      <c r="A6" s="251" t="s">
        <v>78</v>
      </c>
      <c r="B6" s="253">
        <v>18681.07</v>
      </c>
      <c r="C6" s="64" t="s">
        <v>79</v>
      </c>
      <c r="D6" s="65" t="s">
        <v>16</v>
      </c>
      <c r="E6" s="65" t="s">
        <v>15</v>
      </c>
      <c r="F6" s="65" t="s">
        <v>80</v>
      </c>
      <c r="G6" s="65"/>
      <c r="H6" s="66">
        <v>14181.07</v>
      </c>
      <c r="I6" s="255">
        <f>SUM(H6:H8)</f>
        <v>18681.07</v>
      </c>
      <c r="J6" s="67"/>
    </row>
    <row r="7" spans="1:10" ht="18.75" customHeight="1">
      <c r="A7" s="252"/>
      <c r="B7" s="254"/>
      <c r="C7" s="68" t="s">
        <v>81</v>
      </c>
      <c r="D7" s="69" t="s">
        <v>9</v>
      </c>
      <c r="E7" s="69" t="s">
        <v>10</v>
      </c>
      <c r="F7" s="69" t="s">
        <v>82</v>
      </c>
      <c r="G7" s="69"/>
      <c r="H7" s="70">
        <v>4000</v>
      </c>
      <c r="I7" s="256"/>
      <c r="J7" s="63"/>
    </row>
    <row r="8" spans="1:10" ht="18.75" customHeight="1" thickBot="1">
      <c r="A8" s="252"/>
      <c r="B8" s="254"/>
      <c r="C8" s="204" t="s">
        <v>83</v>
      </c>
      <c r="D8" s="71" t="s">
        <v>12</v>
      </c>
      <c r="E8" s="71" t="s">
        <v>13</v>
      </c>
      <c r="F8" s="69" t="s">
        <v>80</v>
      </c>
      <c r="G8" s="69"/>
      <c r="H8" s="70">
        <v>500</v>
      </c>
      <c r="I8" s="256"/>
      <c r="J8" s="63"/>
    </row>
    <row r="9" spans="1:10" ht="18.75" customHeight="1">
      <c r="A9" s="257" t="s">
        <v>84</v>
      </c>
      <c r="B9" s="259">
        <v>9757.81</v>
      </c>
      <c r="C9" s="100" t="s">
        <v>85</v>
      </c>
      <c r="D9" s="75" t="s">
        <v>16</v>
      </c>
      <c r="E9" s="75" t="s">
        <v>15</v>
      </c>
      <c r="F9" s="76"/>
      <c r="G9" s="76" t="s">
        <v>14</v>
      </c>
      <c r="H9" s="77">
        <f>5257.81-500</f>
        <v>4757.81</v>
      </c>
      <c r="I9" s="261">
        <f>H9+H10</f>
        <v>9757.810000000001</v>
      </c>
      <c r="J9" s="63"/>
    </row>
    <row r="10" spans="1:10" ht="18.75" customHeight="1" thickBot="1">
      <c r="A10" s="258"/>
      <c r="B10" s="260"/>
      <c r="C10" s="104" t="s">
        <v>86</v>
      </c>
      <c r="D10" s="69" t="s">
        <v>16</v>
      </c>
      <c r="E10" s="69" t="s">
        <v>15</v>
      </c>
      <c r="F10" s="80" t="s">
        <v>80</v>
      </c>
      <c r="G10" s="80"/>
      <c r="H10" s="81">
        <f>4500+500</f>
        <v>5000</v>
      </c>
      <c r="I10" s="262"/>
      <c r="J10" s="63"/>
    </row>
    <row r="11" spans="1:10" ht="29.25" customHeight="1">
      <c r="A11" s="263" t="s">
        <v>87</v>
      </c>
      <c r="B11" s="265">
        <v>13930.56</v>
      </c>
      <c r="C11" s="100" t="s">
        <v>88</v>
      </c>
      <c r="D11" s="76" t="s">
        <v>16</v>
      </c>
      <c r="E11" s="76" t="s">
        <v>15</v>
      </c>
      <c r="F11" s="76" t="s">
        <v>82</v>
      </c>
      <c r="G11" s="76"/>
      <c r="H11" s="77">
        <v>790</v>
      </c>
      <c r="I11" s="268">
        <f>SUM(H11:H13)</f>
        <v>13930.56</v>
      </c>
      <c r="J11" s="63"/>
    </row>
    <row r="12" spans="1:10" ht="18.75" customHeight="1">
      <c r="A12" s="258"/>
      <c r="B12" s="266"/>
      <c r="C12" s="68" t="s">
        <v>89</v>
      </c>
      <c r="D12" s="69" t="s">
        <v>16</v>
      </c>
      <c r="E12" s="69" t="s">
        <v>15</v>
      </c>
      <c r="F12" s="69"/>
      <c r="G12" s="69" t="s">
        <v>8</v>
      </c>
      <c r="H12" s="70">
        <v>10100</v>
      </c>
      <c r="I12" s="269"/>
      <c r="J12" s="63"/>
    </row>
    <row r="13" spans="1:10" ht="18.75" customHeight="1" thickBot="1">
      <c r="A13" s="264"/>
      <c r="B13" s="267"/>
      <c r="C13" s="82" t="s">
        <v>39</v>
      </c>
      <c r="D13" s="83" t="s">
        <v>16</v>
      </c>
      <c r="E13" s="83" t="s">
        <v>15</v>
      </c>
      <c r="F13" s="83" t="s">
        <v>82</v>
      </c>
      <c r="G13" s="83"/>
      <c r="H13" s="84">
        <v>3040.56</v>
      </c>
      <c r="I13" s="270"/>
      <c r="J13" s="63"/>
    </row>
    <row r="14" spans="1:10" ht="18.75" customHeight="1">
      <c r="A14" s="257" t="s">
        <v>90</v>
      </c>
      <c r="B14" s="272">
        <v>7874.72</v>
      </c>
      <c r="C14" s="74" t="s">
        <v>91</v>
      </c>
      <c r="D14" s="76" t="s">
        <v>16</v>
      </c>
      <c r="E14" s="76" t="s">
        <v>15</v>
      </c>
      <c r="F14" s="76" t="s">
        <v>82</v>
      </c>
      <c r="G14" s="76"/>
      <c r="H14" s="77">
        <v>4100</v>
      </c>
      <c r="I14" s="274">
        <f>H15+H14</f>
        <v>7874.719999999999</v>
      </c>
      <c r="J14" s="63"/>
    </row>
    <row r="15" spans="1:10" ht="18.75" customHeight="1" thickBot="1">
      <c r="A15" s="271"/>
      <c r="B15" s="273"/>
      <c r="C15" s="88" t="s">
        <v>92</v>
      </c>
      <c r="D15" s="89" t="s">
        <v>16</v>
      </c>
      <c r="E15" s="89" t="s">
        <v>15</v>
      </c>
      <c r="F15" s="89"/>
      <c r="G15" s="89" t="s">
        <v>8</v>
      </c>
      <c r="H15" s="78">
        <v>3774.72</v>
      </c>
      <c r="I15" s="275"/>
      <c r="J15" s="63"/>
    </row>
    <row r="16" spans="1:10" ht="18.75" customHeight="1">
      <c r="A16" s="257" t="s">
        <v>93</v>
      </c>
      <c r="B16" s="272">
        <v>8431.09</v>
      </c>
      <c r="C16" s="74" t="s">
        <v>91</v>
      </c>
      <c r="D16" s="76" t="s">
        <v>16</v>
      </c>
      <c r="E16" s="76" t="s">
        <v>15</v>
      </c>
      <c r="F16" s="76" t="s">
        <v>82</v>
      </c>
      <c r="G16" s="76"/>
      <c r="H16" s="77">
        <v>3431.09</v>
      </c>
      <c r="I16" s="274">
        <f>SUM(H16:H17)</f>
        <v>8431.09</v>
      </c>
      <c r="J16" s="63"/>
    </row>
    <row r="17" spans="1:10" ht="18.75" customHeight="1" thickBot="1">
      <c r="A17" s="258"/>
      <c r="B17" s="266"/>
      <c r="C17" s="88" t="s">
        <v>94</v>
      </c>
      <c r="D17" s="89" t="s">
        <v>16</v>
      </c>
      <c r="E17" s="89" t="s">
        <v>15</v>
      </c>
      <c r="F17" s="89" t="s">
        <v>80</v>
      </c>
      <c r="G17" s="89"/>
      <c r="H17" s="78">
        <v>5000</v>
      </c>
      <c r="I17" s="269"/>
      <c r="J17" s="63"/>
    </row>
    <row r="18" spans="1:10" ht="18.75" customHeight="1">
      <c r="A18" s="257" t="s">
        <v>95</v>
      </c>
      <c r="B18" s="259">
        <v>20093.38</v>
      </c>
      <c r="C18" s="74" t="s">
        <v>96</v>
      </c>
      <c r="D18" s="76" t="s">
        <v>9</v>
      </c>
      <c r="E18" s="76" t="s">
        <v>10</v>
      </c>
      <c r="F18" s="76" t="s">
        <v>97</v>
      </c>
      <c r="G18" s="76"/>
      <c r="H18" s="77">
        <v>2500</v>
      </c>
      <c r="I18" s="277">
        <f>SUM(H18:H22)</f>
        <v>20093.38</v>
      </c>
      <c r="J18" s="63"/>
    </row>
    <row r="19" spans="1:10" ht="18.75" customHeight="1">
      <c r="A19" s="258"/>
      <c r="B19" s="260"/>
      <c r="C19" s="68" t="s">
        <v>98</v>
      </c>
      <c r="D19" s="69" t="s">
        <v>12</v>
      </c>
      <c r="E19" s="69" t="s">
        <v>13</v>
      </c>
      <c r="F19" s="69" t="s">
        <v>82</v>
      </c>
      <c r="G19" s="69"/>
      <c r="H19" s="70">
        <v>2000</v>
      </c>
      <c r="I19" s="278"/>
      <c r="J19" s="63"/>
    </row>
    <row r="20" spans="1:10" ht="18.75" customHeight="1">
      <c r="A20" s="258"/>
      <c r="B20" s="260"/>
      <c r="C20" s="68" t="s">
        <v>81</v>
      </c>
      <c r="D20" s="69" t="s">
        <v>9</v>
      </c>
      <c r="E20" s="69" t="s">
        <v>10</v>
      </c>
      <c r="F20" s="69" t="s">
        <v>82</v>
      </c>
      <c r="G20" s="69"/>
      <c r="H20" s="70">
        <v>1000</v>
      </c>
      <c r="I20" s="278"/>
      <c r="J20" s="63"/>
    </row>
    <row r="21" spans="1:10" ht="18.75" customHeight="1">
      <c r="A21" s="258"/>
      <c r="B21" s="260"/>
      <c r="C21" s="68" t="s">
        <v>99</v>
      </c>
      <c r="D21" s="69" t="s">
        <v>16</v>
      </c>
      <c r="E21" s="69" t="s">
        <v>15</v>
      </c>
      <c r="F21" s="69" t="s">
        <v>82</v>
      </c>
      <c r="G21" s="69"/>
      <c r="H21" s="70">
        <v>1593.38</v>
      </c>
      <c r="I21" s="278"/>
      <c r="J21" s="63"/>
    </row>
    <row r="22" spans="1:10" ht="18.75" customHeight="1" thickBot="1">
      <c r="A22" s="271"/>
      <c r="B22" s="276"/>
      <c r="C22" s="82" t="s">
        <v>100</v>
      </c>
      <c r="D22" s="83" t="s">
        <v>33</v>
      </c>
      <c r="E22" s="83" t="s">
        <v>34</v>
      </c>
      <c r="F22" s="83"/>
      <c r="G22" s="83" t="s">
        <v>8</v>
      </c>
      <c r="H22" s="84">
        <v>13000</v>
      </c>
      <c r="I22" s="279"/>
      <c r="J22" s="63"/>
    </row>
    <row r="23" spans="1:10" ht="18.75" customHeight="1">
      <c r="A23" s="257" t="s">
        <v>101</v>
      </c>
      <c r="B23" s="272">
        <v>8067.31</v>
      </c>
      <c r="C23" s="79" t="s">
        <v>102</v>
      </c>
      <c r="D23" s="76" t="s">
        <v>9</v>
      </c>
      <c r="E23" s="76" t="s">
        <v>10</v>
      </c>
      <c r="F23" s="76"/>
      <c r="G23" s="76" t="s">
        <v>8</v>
      </c>
      <c r="H23" s="77">
        <v>4500</v>
      </c>
      <c r="I23" s="280">
        <f>SUM(H23:H26)</f>
        <v>8067.3099999999995</v>
      </c>
      <c r="J23" s="63"/>
    </row>
    <row r="24" spans="1:10" ht="18.75" customHeight="1">
      <c r="A24" s="258"/>
      <c r="B24" s="266"/>
      <c r="C24" s="68" t="s">
        <v>103</v>
      </c>
      <c r="D24" s="69" t="s">
        <v>16</v>
      </c>
      <c r="E24" s="69" t="s">
        <v>15</v>
      </c>
      <c r="F24" s="69" t="s">
        <v>82</v>
      </c>
      <c r="G24" s="69"/>
      <c r="H24" s="70">
        <v>1500</v>
      </c>
      <c r="I24" s="281"/>
      <c r="J24" s="63"/>
    </row>
    <row r="25" spans="1:10" ht="18.75" customHeight="1">
      <c r="A25" s="258"/>
      <c r="B25" s="266"/>
      <c r="C25" s="79" t="s">
        <v>104</v>
      </c>
      <c r="D25" s="80" t="s">
        <v>16</v>
      </c>
      <c r="E25" s="80" t="s">
        <v>15</v>
      </c>
      <c r="F25" s="69" t="s">
        <v>82</v>
      </c>
      <c r="G25" s="69"/>
      <c r="H25" s="70">
        <v>1200</v>
      </c>
      <c r="I25" s="281"/>
      <c r="J25" s="63"/>
    </row>
    <row r="26" spans="1:10" ht="18.75" customHeight="1" thickBot="1">
      <c r="A26" s="271"/>
      <c r="B26" s="273"/>
      <c r="C26" s="82" t="s">
        <v>105</v>
      </c>
      <c r="D26" s="90" t="s">
        <v>16</v>
      </c>
      <c r="E26" s="90" t="s">
        <v>15</v>
      </c>
      <c r="F26" s="83" t="s">
        <v>80</v>
      </c>
      <c r="G26" s="83"/>
      <c r="H26" s="84">
        <v>867.31</v>
      </c>
      <c r="I26" s="282"/>
      <c r="J26" s="63"/>
    </row>
    <row r="27" spans="1:10" ht="19.5" customHeight="1">
      <c r="A27" s="283" t="s">
        <v>106</v>
      </c>
      <c r="B27" s="284">
        <v>9886.2</v>
      </c>
      <c r="C27" s="68" t="s">
        <v>107</v>
      </c>
      <c r="D27" s="69" t="s">
        <v>9</v>
      </c>
      <c r="E27" s="69" t="s">
        <v>10</v>
      </c>
      <c r="F27" s="69" t="s">
        <v>82</v>
      </c>
      <c r="G27" s="80"/>
      <c r="H27" s="81">
        <v>4000</v>
      </c>
      <c r="I27" s="285">
        <f>SUM(H27:H29)</f>
        <v>9886.2</v>
      </c>
      <c r="J27" s="63"/>
    </row>
    <row r="28" spans="1:10" ht="30" customHeight="1">
      <c r="A28" s="258"/>
      <c r="B28" s="266"/>
      <c r="C28" s="88" t="s">
        <v>108</v>
      </c>
      <c r="D28" s="89" t="s">
        <v>12</v>
      </c>
      <c r="E28" s="89" t="s">
        <v>13</v>
      </c>
      <c r="F28" s="89" t="s">
        <v>82</v>
      </c>
      <c r="G28" s="89"/>
      <c r="H28" s="78">
        <v>1300</v>
      </c>
      <c r="I28" s="286"/>
      <c r="J28" s="63"/>
    </row>
    <row r="29" spans="1:10" ht="19.5" customHeight="1" thickBot="1">
      <c r="A29" s="264"/>
      <c r="B29" s="267"/>
      <c r="C29" s="82" t="s">
        <v>49</v>
      </c>
      <c r="D29" s="83" t="s">
        <v>9</v>
      </c>
      <c r="E29" s="83" t="s">
        <v>10</v>
      </c>
      <c r="F29" s="83"/>
      <c r="G29" s="83" t="s">
        <v>8</v>
      </c>
      <c r="H29" s="84">
        <v>4586.2</v>
      </c>
      <c r="I29" s="287"/>
      <c r="J29" s="63"/>
    </row>
    <row r="30" spans="1:10" ht="19.5" customHeight="1" thickBot="1">
      <c r="A30" s="72" t="s">
        <v>109</v>
      </c>
      <c r="B30" s="85">
        <v>8345.49</v>
      </c>
      <c r="C30" s="82" t="s">
        <v>110</v>
      </c>
      <c r="D30" s="76" t="s">
        <v>12</v>
      </c>
      <c r="E30" s="76" t="s">
        <v>13</v>
      </c>
      <c r="F30" s="91"/>
      <c r="G30" s="76" t="s">
        <v>14</v>
      </c>
      <c r="H30" s="77">
        <v>8345.49</v>
      </c>
      <c r="I30" s="92">
        <f>SUM(H30:H30)</f>
        <v>8345.49</v>
      </c>
      <c r="J30" s="63"/>
    </row>
    <row r="31" spans="1:10" ht="19.5" customHeight="1">
      <c r="A31" s="257" t="s">
        <v>111</v>
      </c>
      <c r="B31" s="259">
        <v>9950.4</v>
      </c>
      <c r="C31" s="93" t="s">
        <v>112</v>
      </c>
      <c r="D31" s="75" t="s">
        <v>16</v>
      </c>
      <c r="E31" s="75" t="s">
        <v>15</v>
      </c>
      <c r="F31" s="75" t="s">
        <v>97</v>
      </c>
      <c r="G31" s="75"/>
      <c r="H31" s="73">
        <v>1000</v>
      </c>
      <c r="I31" s="261">
        <f>SUM(H31:H34)</f>
        <v>9950.4</v>
      </c>
      <c r="J31" s="63"/>
    </row>
    <row r="32" spans="1:10" ht="19.5" customHeight="1">
      <c r="A32" s="258"/>
      <c r="B32" s="260"/>
      <c r="C32" s="68" t="s">
        <v>91</v>
      </c>
      <c r="D32" s="71" t="s">
        <v>16</v>
      </c>
      <c r="E32" s="71" t="s">
        <v>15</v>
      </c>
      <c r="F32" s="71" t="s">
        <v>82</v>
      </c>
      <c r="G32" s="71"/>
      <c r="H32" s="94">
        <v>1000</v>
      </c>
      <c r="I32" s="262"/>
      <c r="J32" s="63"/>
    </row>
    <row r="33" spans="1:10" ht="19.5" customHeight="1">
      <c r="A33" s="258"/>
      <c r="B33" s="260"/>
      <c r="C33" s="68" t="s">
        <v>107</v>
      </c>
      <c r="D33" s="69" t="s">
        <v>9</v>
      </c>
      <c r="E33" s="69" t="s">
        <v>10</v>
      </c>
      <c r="F33" s="69" t="s">
        <v>82</v>
      </c>
      <c r="G33" s="71"/>
      <c r="H33" s="94">
        <v>2000</v>
      </c>
      <c r="I33" s="262"/>
      <c r="J33" s="63"/>
    </row>
    <row r="34" spans="1:10" ht="30" customHeight="1" thickBot="1">
      <c r="A34" s="258"/>
      <c r="B34" s="260"/>
      <c r="C34" s="95" t="s">
        <v>113</v>
      </c>
      <c r="D34" s="71" t="s">
        <v>16</v>
      </c>
      <c r="E34" s="71" t="s">
        <v>15</v>
      </c>
      <c r="F34" s="71" t="s">
        <v>97</v>
      </c>
      <c r="G34" s="71"/>
      <c r="H34" s="94">
        <v>5950.4</v>
      </c>
      <c r="I34" s="262"/>
      <c r="J34" s="63"/>
    </row>
    <row r="35" spans="1:10" ht="45" customHeight="1" thickBot="1">
      <c r="A35" s="96" t="s">
        <v>114</v>
      </c>
      <c r="B35" s="85">
        <v>13416.99</v>
      </c>
      <c r="C35" s="206" t="s">
        <v>115</v>
      </c>
      <c r="D35" s="75" t="s">
        <v>16</v>
      </c>
      <c r="E35" s="75" t="s">
        <v>15</v>
      </c>
      <c r="F35" s="75"/>
      <c r="G35" s="75" t="s">
        <v>8</v>
      </c>
      <c r="H35" s="73">
        <v>13416.99</v>
      </c>
      <c r="I35" s="86">
        <f>SUM(H35:H35)</f>
        <v>13416.99</v>
      </c>
      <c r="J35" s="63"/>
    </row>
    <row r="36" spans="1:10" ht="19.5" customHeight="1">
      <c r="A36" s="263" t="s">
        <v>116</v>
      </c>
      <c r="B36" s="265">
        <v>16284.41</v>
      </c>
      <c r="C36" s="74" t="s">
        <v>107</v>
      </c>
      <c r="D36" s="76" t="s">
        <v>9</v>
      </c>
      <c r="E36" s="76" t="s">
        <v>10</v>
      </c>
      <c r="F36" s="76" t="s">
        <v>82</v>
      </c>
      <c r="G36" s="76"/>
      <c r="H36" s="77">
        <v>3000</v>
      </c>
      <c r="I36" s="268">
        <f>SUM(H36:H40)</f>
        <v>16434.41</v>
      </c>
      <c r="J36" s="63"/>
    </row>
    <row r="37" spans="1:10" ht="19.5" customHeight="1">
      <c r="A37" s="252"/>
      <c r="B37" s="254"/>
      <c r="C37" s="79" t="s">
        <v>117</v>
      </c>
      <c r="D37" s="69" t="s">
        <v>33</v>
      </c>
      <c r="E37" s="69" t="s">
        <v>34</v>
      </c>
      <c r="F37" s="69" t="s">
        <v>82</v>
      </c>
      <c r="G37" s="97"/>
      <c r="H37" s="170">
        <f>2800+150+150</f>
        <v>3100</v>
      </c>
      <c r="I37" s="288"/>
      <c r="J37" s="63"/>
    </row>
    <row r="38" spans="1:10" ht="15" customHeight="1">
      <c r="A38" s="252"/>
      <c r="B38" s="254"/>
      <c r="C38" s="68" t="s">
        <v>118</v>
      </c>
      <c r="D38" s="69" t="s">
        <v>12</v>
      </c>
      <c r="E38" s="69" t="s">
        <v>13</v>
      </c>
      <c r="F38" s="69" t="s">
        <v>82</v>
      </c>
      <c r="G38" s="97"/>
      <c r="H38" s="170">
        <f>3719.41-150</f>
        <v>3569.41</v>
      </c>
      <c r="I38" s="288"/>
      <c r="J38" s="63"/>
    </row>
    <row r="39" spans="1:10" ht="27" customHeight="1">
      <c r="A39" s="252"/>
      <c r="B39" s="254"/>
      <c r="C39" s="68" t="s">
        <v>119</v>
      </c>
      <c r="D39" s="69" t="s">
        <v>12</v>
      </c>
      <c r="E39" s="69" t="s">
        <v>13</v>
      </c>
      <c r="F39" s="69" t="s">
        <v>82</v>
      </c>
      <c r="G39" s="69"/>
      <c r="H39" s="170">
        <v>4000</v>
      </c>
      <c r="I39" s="288"/>
      <c r="J39" s="63"/>
    </row>
    <row r="40" spans="1:10" ht="25.5" customHeight="1" thickBot="1">
      <c r="A40" s="264"/>
      <c r="B40" s="267"/>
      <c r="C40" s="82" t="s">
        <v>120</v>
      </c>
      <c r="D40" s="83" t="s">
        <v>16</v>
      </c>
      <c r="E40" s="83" t="s">
        <v>15</v>
      </c>
      <c r="F40" s="83" t="s">
        <v>97</v>
      </c>
      <c r="G40" s="83"/>
      <c r="H40" s="84">
        <v>2765</v>
      </c>
      <c r="I40" s="270"/>
      <c r="J40" s="63"/>
    </row>
    <row r="41" spans="1:10" ht="24.75" customHeight="1">
      <c r="A41" s="257" t="s">
        <v>121</v>
      </c>
      <c r="B41" s="259">
        <v>17461.34</v>
      </c>
      <c r="C41" s="74" t="s">
        <v>122</v>
      </c>
      <c r="D41" s="76" t="s">
        <v>12</v>
      </c>
      <c r="E41" s="76" t="s">
        <v>13</v>
      </c>
      <c r="F41" s="76" t="s">
        <v>82</v>
      </c>
      <c r="G41" s="76"/>
      <c r="H41" s="77">
        <v>2000</v>
      </c>
      <c r="I41" s="261">
        <f>SUM(H41:H47)</f>
        <v>17461.34</v>
      </c>
      <c r="J41" s="63"/>
    </row>
    <row r="42" spans="1:10" ht="15.75" customHeight="1">
      <c r="A42" s="258"/>
      <c r="B42" s="260"/>
      <c r="C42" s="68" t="s">
        <v>81</v>
      </c>
      <c r="D42" s="69" t="s">
        <v>9</v>
      </c>
      <c r="E42" s="69" t="s">
        <v>10</v>
      </c>
      <c r="F42" s="69" t="s">
        <v>82</v>
      </c>
      <c r="G42" s="69"/>
      <c r="H42" s="70">
        <v>2000</v>
      </c>
      <c r="I42" s="262"/>
      <c r="J42" s="63"/>
    </row>
    <row r="43" spans="1:10" ht="15.75" customHeight="1">
      <c r="A43" s="258"/>
      <c r="B43" s="260"/>
      <c r="C43" s="68" t="s">
        <v>123</v>
      </c>
      <c r="D43" s="69" t="s">
        <v>16</v>
      </c>
      <c r="E43" s="69" t="s">
        <v>15</v>
      </c>
      <c r="F43" s="69" t="s">
        <v>82</v>
      </c>
      <c r="G43" s="69"/>
      <c r="H43" s="70">
        <v>4700</v>
      </c>
      <c r="I43" s="262"/>
      <c r="J43" s="63"/>
    </row>
    <row r="44" spans="1:10" ht="24.75" customHeight="1">
      <c r="A44" s="258"/>
      <c r="B44" s="260"/>
      <c r="C44" s="68" t="s">
        <v>124</v>
      </c>
      <c r="D44" s="69" t="s">
        <v>68</v>
      </c>
      <c r="E44" s="69" t="s">
        <v>125</v>
      </c>
      <c r="F44" s="69" t="s">
        <v>82</v>
      </c>
      <c r="G44" s="69"/>
      <c r="H44" s="70">
        <v>1000</v>
      </c>
      <c r="I44" s="262"/>
      <c r="J44" s="63"/>
    </row>
    <row r="45" spans="1:10" ht="24" customHeight="1">
      <c r="A45" s="258"/>
      <c r="B45" s="260"/>
      <c r="C45" s="68" t="s">
        <v>126</v>
      </c>
      <c r="D45" s="69" t="s">
        <v>11</v>
      </c>
      <c r="E45" s="69" t="s">
        <v>37</v>
      </c>
      <c r="F45" s="69" t="s">
        <v>82</v>
      </c>
      <c r="G45" s="69"/>
      <c r="H45" s="70">
        <v>4000</v>
      </c>
      <c r="I45" s="262"/>
      <c r="J45" s="63"/>
    </row>
    <row r="46" spans="1:10" ht="15.75" customHeight="1">
      <c r="A46" s="258"/>
      <c r="B46" s="260"/>
      <c r="C46" s="68" t="s">
        <v>127</v>
      </c>
      <c r="D46" s="69" t="s">
        <v>16</v>
      </c>
      <c r="E46" s="69" t="s">
        <v>15</v>
      </c>
      <c r="F46" s="69" t="s">
        <v>80</v>
      </c>
      <c r="G46" s="69"/>
      <c r="H46" s="70">
        <v>3000</v>
      </c>
      <c r="I46" s="262"/>
      <c r="J46" s="63"/>
    </row>
    <row r="47" spans="1:10" ht="26.25" customHeight="1" thickBot="1">
      <c r="A47" s="271"/>
      <c r="B47" s="276"/>
      <c r="C47" s="82" t="s">
        <v>128</v>
      </c>
      <c r="D47" s="83" t="s">
        <v>129</v>
      </c>
      <c r="E47" s="83" t="s">
        <v>130</v>
      </c>
      <c r="F47" s="83" t="s">
        <v>82</v>
      </c>
      <c r="G47" s="83"/>
      <c r="H47" s="84">
        <v>761.34</v>
      </c>
      <c r="I47" s="289"/>
      <c r="J47" s="63"/>
    </row>
    <row r="48" spans="1:10" ht="32.25" customHeight="1" thickBot="1">
      <c r="A48" s="72" t="s">
        <v>131</v>
      </c>
      <c r="B48" s="85">
        <v>7104.37</v>
      </c>
      <c r="C48" s="74" t="s">
        <v>132</v>
      </c>
      <c r="D48" s="99" t="s">
        <v>12</v>
      </c>
      <c r="E48" s="99" t="s">
        <v>13</v>
      </c>
      <c r="F48" s="99"/>
      <c r="G48" s="99" t="s">
        <v>14</v>
      </c>
      <c r="H48" s="77">
        <v>7104.37</v>
      </c>
      <c r="I48" s="86">
        <f>SUM(H48:H48)</f>
        <v>7104.37</v>
      </c>
      <c r="J48" s="63"/>
    </row>
    <row r="49" spans="1:10" ht="18" customHeight="1">
      <c r="A49" s="263" t="s">
        <v>133</v>
      </c>
      <c r="B49" s="290">
        <v>8045.91</v>
      </c>
      <c r="C49" s="100" t="s">
        <v>134</v>
      </c>
      <c r="D49" s="76" t="s">
        <v>9</v>
      </c>
      <c r="E49" s="76" t="s">
        <v>10</v>
      </c>
      <c r="F49" s="76" t="s">
        <v>82</v>
      </c>
      <c r="G49" s="76"/>
      <c r="H49" s="77">
        <f>3000-2315</f>
        <v>685</v>
      </c>
      <c r="I49" s="292">
        <f>H49+H50</f>
        <v>7865.91</v>
      </c>
      <c r="J49" s="63"/>
    </row>
    <row r="50" spans="1:10" ht="19.5" customHeight="1" thickBot="1">
      <c r="A50" s="264"/>
      <c r="B50" s="291"/>
      <c r="C50" s="205" t="s">
        <v>135</v>
      </c>
      <c r="D50" s="83" t="s">
        <v>9</v>
      </c>
      <c r="E50" s="83" t="s">
        <v>10</v>
      </c>
      <c r="F50" s="83" t="s">
        <v>80</v>
      </c>
      <c r="G50" s="90"/>
      <c r="H50" s="84">
        <f>5045.91+2135</f>
        <v>7180.91</v>
      </c>
      <c r="I50" s="293"/>
      <c r="J50" s="63"/>
    </row>
    <row r="51" spans="1:10" ht="13.5" customHeight="1">
      <c r="A51" s="263" t="s">
        <v>136</v>
      </c>
      <c r="B51" s="265">
        <v>16027.63</v>
      </c>
      <c r="C51" s="100" t="s">
        <v>91</v>
      </c>
      <c r="D51" s="71" t="s">
        <v>16</v>
      </c>
      <c r="E51" s="71" t="s">
        <v>15</v>
      </c>
      <c r="F51" s="91" t="s">
        <v>82</v>
      </c>
      <c r="G51" s="91"/>
      <c r="H51" s="101">
        <v>5000</v>
      </c>
      <c r="I51" s="292">
        <f>SUM(H51:H56)</f>
        <v>16027.630000000001</v>
      </c>
      <c r="J51" s="63"/>
    </row>
    <row r="52" spans="1:10" ht="13.5" customHeight="1">
      <c r="A52" s="283"/>
      <c r="B52" s="284"/>
      <c r="C52" s="68" t="s">
        <v>134</v>
      </c>
      <c r="D52" s="69" t="s">
        <v>9</v>
      </c>
      <c r="E52" s="69" t="s">
        <v>10</v>
      </c>
      <c r="F52" s="69" t="s">
        <v>82</v>
      </c>
      <c r="G52" s="102"/>
      <c r="H52" s="103">
        <v>1800</v>
      </c>
      <c r="I52" s="297"/>
      <c r="J52" s="63"/>
    </row>
    <row r="53" spans="1:10" ht="27" customHeight="1">
      <c r="A53" s="283"/>
      <c r="B53" s="284"/>
      <c r="C53" s="104" t="s">
        <v>137</v>
      </c>
      <c r="D53" s="71" t="s">
        <v>12</v>
      </c>
      <c r="E53" s="71" t="s">
        <v>13</v>
      </c>
      <c r="F53" s="102" t="s">
        <v>82</v>
      </c>
      <c r="G53" s="102"/>
      <c r="H53" s="103">
        <v>2000</v>
      </c>
      <c r="I53" s="297"/>
      <c r="J53" s="63"/>
    </row>
    <row r="54" spans="1:10" ht="26.25" customHeight="1">
      <c r="A54" s="283"/>
      <c r="B54" s="284"/>
      <c r="C54" s="104" t="s">
        <v>138</v>
      </c>
      <c r="D54" s="71" t="s">
        <v>68</v>
      </c>
      <c r="E54" s="71" t="s">
        <v>125</v>
      </c>
      <c r="F54" s="102" t="s">
        <v>80</v>
      </c>
      <c r="G54" s="102"/>
      <c r="H54" s="103">
        <v>2000</v>
      </c>
      <c r="I54" s="297"/>
      <c r="J54" s="63"/>
    </row>
    <row r="55" spans="1:10" ht="15.75" customHeight="1">
      <c r="A55" s="252"/>
      <c r="B55" s="254"/>
      <c r="C55" s="68" t="s">
        <v>139</v>
      </c>
      <c r="D55" s="69" t="s">
        <v>11</v>
      </c>
      <c r="E55" s="69" t="s">
        <v>37</v>
      </c>
      <c r="F55" s="69" t="s">
        <v>80</v>
      </c>
      <c r="G55" s="69"/>
      <c r="H55" s="70">
        <v>2000</v>
      </c>
      <c r="I55" s="256"/>
      <c r="J55" s="63"/>
    </row>
    <row r="56" spans="1:10" ht="15.75" customHeight="1" thickBot="1">
      <c r="A56" s="295"/>
      <c r="B56" s="296"/>
      <c r="C56" s="95" t="s">
        <v>94</v>
      </c>
      <c r="D56" s="71" t="s">
        <v>16</v>
      </c>
      <c r="E56" s="71" t="s">
        <v>15</v>
      </c>
      <c r="F56" s="71" t="s">
        <v>80</v>
      </c>
      <c r="G56" s="71"/>
      <c r="H56" s="94">
        <v>3227.63</v>
      </c>
      <c r="I56" s="298"/>
      <c r="J56" s="63"/>
    </row>
    <row r="57" spans="1:10" ht="19.5" customHeight="1">
      <c r="A57" s="263" t="s">
        <v>140</v>
      </c>
      <c r="B57" s="265">
        <v>16819.38</v>
      </c>
      <c r="C57" s="74" t="s">
        <v>94</v>
      </c>
      <c r="D57" s="76" t="s">
        <v>16</v>
      </c>
      <c r="E57" s="76" t="s">
        <v>15</v>
      </c>
      <c r="F57" s="76" t="s">
        <v>80</v>
      </c>
      <c r="G57" s="76"/>
      <c r="H57" s="77">
        <v>12819.38</v>
      </c>
      <c r="I57" s="268">
        <f>SUM(H57:H59)</f>
        <v>16819.379999999997</v>
      </c>
      <c r="J57" s="63"/>
    </row>
    <row r="58" spans="1:10" ht="17.25" customHeight="1">
      <c r="A58" s="252"/>
      <c r="B58" s="254"/>
      <c r="C58" s="68" t="s">
        <v>141</v>
      </c>
      <c r="D58" s="69" t="s">
        <v>33</v>
      </c>
      <c r="E58" s="69" t="s">
        <v>142</v>
      </c>
      <c r="F58" s="97" t="s">
        <v>82</v>
      </c>
      <c r="G58" s="69"/>
      <c r="H58" s="70">
        <v>1000</v>
      </c>
      <c r="I58" s="288"/>
      <c r="J58" s="63"/>
    </row>
    <row r="59" spans="1:10" ht="28.5" customHeight="1" thickBot="1">
      <c r="A59" s="295"/>
      <c r="B59" s="296"/>
      <c r="C59" s="95" t="s">
        <v>143</v>
      </c>
      <c r="D59" s="71" t="s">
        <v>12</v>
      </c>
      <c r="E59" s="71" t="s">
        <v>13</v>
      </c>
      <c r="F59" s="71" t="s">
        <v>82</v>
      </c>
      <c r="G59" s="71"/>
      <c r="H59" s="94">
        <v>3000</v>
      </c>
      <c r="I59" s="294"/>
      <c r="J59" s="63"/>
    </row>
    <row r="60" spans="1:10" ht="21" customHeight="1">
      <c r="A60" s="263" t="s">
        <v>144</v>
      </c>
      <c r="B60" s="265">
        <v>20628.35</v>
      </c>
      <c r="C60" s="74" t="s">
        <v>39</v>
      </c>
      <c r="D60" s="76" t="s">
        <v>16</v>
      </c>
      <c r="E60" s="76" t="s">
        <v>15</v>
      </c>
      <c r="F60" s="76"/>
      <c r="G60" s="76" t="s">
        <v>14</v>
      </c>
      <c r="H60" s="77">
        <v>6500</v>
      </c>
      <c r="I60" s="268">
        <f>SUM(H60:H64)</f>
        <v>20628.35</v>
      </c>
      <c r="J60" s="63"/>
    </row>
    <row r="61" spans="1:10" ht="21" customHeight="1">
      <c r="A61" s="258"/>
      <c r="B61" s="266"/>
      <c r="C61" s="88" t="s">
        <v>145</v>
      </c>
      <c r="D61" s="89" t="s">
        <v>33</v>
      </c>
      <c r="E61" s="89" t="s">
        <v>34</v>
      </c>
      <c r="F61" s="89" t="s">
        <v>82</v>
      </c>
      <c r="G61" s="89"/>
      <c r="H61" s="169">
        <f>5700+120</f>
        <v>5820</v>
      </c>
      <c r="I61" s="269"/>
      <c r="J61" s="63"/>
    </row>
    <row r="62" spans="1:10" ht="17.25" customHeight="1">
      <c r="A62" s="258"/>
      <c r="B62" s="266"/>
      <c r="C62" s="68" t="s">
        <v>134</v>
      </c>
      <c r="D62" s="69" t="s">
        <v>9</v>
      </c>
      <c r="E62" s="69" t="s">
        <v>10</v>
      </c>
      <c r="F62" s="69" t="s">
        <v>82</v>
      </c>
      <c r="G62" s="69"/>
      <c r="H62" s="170">
        <v>900</v>
      </c>
      <c r="I62" s="269"/>
      <c r="J62" s="63"/>
    </row>
    <row r="63" spans="1:10" ht="18" customHeight="1">
      <c r="A63" s="258"/>
      <c r="B63" s="266"/>
      <c r="C63" s="95" t="s">
        <v>99</v>
      </c>
      <c r="D63" s="71" t="s">
        <v>16</v>
      </c>
      <c r="E63" s="71" t="s">
        <v>15</v>
      </c>
      <c r="F63" s="71" t="s">
        <v>82</v>
      </c>
      <c r="G63" s="69"/>
      <c r="H63" s="170">
        <v>2528.35</v>
      </c>
      <c r="I63" s="269"/>
      <c r="J63" s="63"/>
    </row>
    <row r="64" spans="1:10" ht="18" customHeight="1" thickBot="1">
      <c r="A64" s="264"/>
      <c r="B64" s="267"/>
      <c r="C64" s="105" t="s">
        <v>146</v>
      </c>
      <c r="D64" s="83" t="s">
        <v>16</v>
      </c>
      <c r="E64" s="83" t="s">
        <v>15</v>
      </c>
      <c r="F64" s="83"/>
      <c r="G64" s="83" t="s">
        <v>14</v>
      </c>
      <c r="H64" s="171">
        <f>5000-120</f>
        <v>4880</v>
      </c>
      <c r="I64" s="270"/>
      <c r="J64" s="63"/>
    </row>
    <row r="65" spans="1:10" ht="24" customHeight="1" thickBot="1">
      <c r="A65" s="72" t="s">
        <v>147</v>
      </c>
      <c r="B65" s="87">
        <v>21398.7</v>
      </c>
      <c r="C65" s="82" t="s">
        <v>148</v>
      </c>
      <c r="D65" s="106" t="s">
        <v>16</v>
      </c>
      <c r="E65" s="106" t="s">
        <v>15</v>
      </c>
      <c r="F65" s="106" t="s">
        <v>80</v>
      </c>
      <c r="G65" s="83"/>
      <c r="H65" s="84">
        <v>21398.7</v>
      </c>
      <c r="I65" s="98">
        <f>H65</f>
        <v>21398.7</v>
      </c>
      <c r="J65" s="63"/>
    </row>
    <row r="66" spans="1:10" ht="20.25" customHeight="1">
      <c r="A66" s="257" t="s">
        <v>149</v>
      </c>
      <c r="B66" s="272">
        <v>12689.43</v>
      </c>
      <c r="C66" s="74" t="s">
        <v>134</v>
      </c>
      <c r="D66" s="76" t="s">
        <v>9</v>
      </c>
      <c r="E66" s="76" t="s">
        <v>10</v>
      </c>
      <c r="F66" s="76" t="s">
        <v>82</v>
      </c>
      <c r="G66" s="76"/>
      <c r="H66" s="77">
        <v>2000</v>
      </c>
      <c r="I66" s="274">
        <f>SUM(H66:H70)</f>
        <v>12689.43</v>
      </c>
      <c r="J66" s="63"/>
    </row>
    <row r="67" spans="1:10" ht="18" customHeight="1">
      <c r="A67" s="258"/>
      <c r="B67" s="266"/>
      <c r="C67" s="68" t="s">
        <v>150</v>
      </c>
      <c r="D67" s="69" t="s">
        <v>16</v>
      </c>
      <c r="E67" s="69" t="s">
        <v>151</v>
      </c>
      <c r="F67" s="69" t="s">
        <v>82</v>
      </c>
      <c r="G67" s="69"/>
      <c r="H67" s="70">
        <v>689.43</v>
      </c>
      <c r="I67" s="269"/>
      <c r="J67" s="63"/>
    </row>
    <row r="68" spans="1:10" ht="30.75" customHeight="1">
      <c r="A68" s="258"/>
      <c r="B68" s="266"/>
      <c r="C68" s="95" t="s">
        <v>152</v>
      </c>
      <c r="D68" s="71" t="s">
        <v>16</v>
      </c>
      <c r="E68" s="71" t="s">
        <v>15</v>
      </c>
      <c r="F68" s="71" t="s">
        <v>82</v>
      </c>
      <c r="G68" s="71"/>
      <c r="H68" s="94">
        <v>8000</v>
      </c>
      <c r="I68" s="269"/>
      <c r="J68" s="63"/>
    </row>
    <row r="69" spans="1:10" ht="25.5" customHeight="1">
      <c r="A69" s="258"/>
      <c r="B69" s="266"/>
      <c r="C69" s="95" t="s">
        <v>153</v>
      </c>
      <c r="D69" s="71" t="s">
        <v>12</v>
      </c>
      <c r="E69" s="71" t="s">
        <v>13</v>
      </c>
      <c r="F69" s="71" t="s">
        <v>97</v>
      </c>
      <c r="G69" s="71"/>
      <c r="H69" s="94">
        <v>1000</v>
      </c>
      <c r="I69" s="269"/>
      <c r="J69" s="63"/>
    </row>
    <row r="70" spans="1:10" ht="18" customHeight="1" thickBot="1">
      <c r="A70" s="271"/>
      <c r="B70" s="273"/>
      <c r="C70" s="82" t="s">
        <v>154</v>
      </c>
      <c r="D70" s="83" t="s">
        <v>12</v>
      </c>
      <c r="E70" s="83" t="s">
        <v>13</v>
      </c>
      <c r="F70" s="83" t="s">
        <v>82</v>
      </c>
      <c r="G70" s="83"/>
      <c r="H70" s="84">
        <v>1000</v>
      </c>
      <c r="I70" s="275"/>
      <c r="J70" s="63"/>
    </row>
    <row r="71" spans="1:10" ht="20.25" customHeight="1">
      <c r="A71" s="257" t="s">
        <v>155</v>
      </c>
      <c r="B71" s="272">
        <v>8195.7</v>
      </c>
      <c r="C71" s="79" t="s">
        <v>134</v>
      </c>
      <c r="D71" s="80" t="s">
        <v>9</v>
      </c>
      <c r="E71" s="80" t="s">
        <v>10</v>
      </c>
      <c r="F71" s="80" t="s">
        <v>82</v>
      </c>
      <c r="G71" s="76"/>
      <c r="H71" s="77">
        <v>3000</v>
      </c>
      <c r="I71" s="302">
        <f>SUM(H71:H75)</f>
        <v>8195.7</v>
      </c>
      <c r="J71" s="63"/>
    </row>
    <row r="72" spans="1:10" ht="17.25" customHeight="1">
      <c r="A72" s="258"/>
      <c r="B72" s="266"/>
      <c r="C72" s="68" t="s">
        <v>156</v>
      </c>
      <c r="D72" s="69" t="s">
        <v>33</v>
      </c>
      <c r="E72" s="69" t="s">
        <v>142</v>
      </c>
      <c r="F72" s="69" t="s">
        <v>82</v>
      </c>
      <c r="G72" s="69"/>
      <c r="H72" s="70">
        <v>300</v>
      </c>
      <c r="I72" s="303"/>
      <c r="J72" s="63"/>
    </row>
    <row r="73" spans="1:10" ht="20.25" customHeight="1">
      <c r="A73" s="258"/>
      <c r="B73" s="266"/>
      <c r="C73" s="68" t="s">
        <v>157</v>
      </c>
      <c r="D73" s="69" t="s">
        <v>33</v>
      </c>
      <c r="E73" s="69" t="s">
        <v>142</v>
      </c>
      <c r="F73" s="69" t="s">
        <v>97</v>
      </c>
      <c r="G73" s="69"/>
      <c r="H73" s="70">
        <v>1500</v>
      </c>
      <c r="I73" s="303"/>
      <c r="J73" s="63"/>
    </row>
    <row r="74" spans="1:10" ht="20.25" customHeight="1">
      <c r="A74" s="258"/>
      <c r="B74" s="266"/>
      <c r="C74" s="95" t="s">
        <v>158</v>
      </c>
      <c r="D74" s="71" t="s">
        <v>12</v>
      </c>
      <c r="E74" s="71" t="s">
        <v>13</v>
      </c>
      <c r="F74" s="71" t="s">
        <v>82</v>
      </c>
      <c r="G74" s="69"/>
      <c r="H74" s="70">
        <v>400</v>
      </c>
      <c r="I74" s="303"/>
      <c r="J74" s="63"/>
    </row>
    <row r="75" spans="1:10" ht="16.5" customHeight="1" thickBot="1">
      <c r="A75" s="258"/>
      <c r="B75" s="266"/>
      <c r="C75" s="82" t="s">
        <v>159</v>
      </c>
      <c r="D75" s="83" t="s">
        <v>16</v>
      </c>
      <c r="E75" s="83" t="s">
        <v>15</v>
      </c>
      <c r="F75" s="83" t="s">
        <v>80</v>
      </c>
      <c r="G75" s="69"/>
      <c r="H75" s="70">
        <v>2995.7</v>
      </c>
      <c r="I75" s="303"/>
      <c r="J75" s="63"/>
    </row>
    <row r="76" spans="1:10" ht="17.25" customHeight="1">
      <c r="A76" s="257" t="s">
        <v>160</v>
      </c>
      <c r="B76" s="259">
        <v>11277.12</v>
      </c>
      <c r="C76" s="79" t="s">
        <v>61</v>
      </c>
      <c r="D76" s="80" t="s">
        <v>16</v>
      </c>
      <c r="E76" s="80" t="s">
        <v>15</v>
      </c>
      <c r="F76" s="80"/>
      <c r="G76" s="76" t="s">
        <v>14</v>
      </c>
      <c r="H76" s="77">
        <v>7000</v>
      </c>
      <c r="I76" s="261">
        <f>SUM(H76:H78)</f>
        <v>11277.119999999999</v>
      </c>
      <c r="J76" s="63"/>
    </row>
    <row r="77" spans="1:10" ht="15" customHeight="1">
      <c r="A77" s="258"/>
      <c r="B77" s="260"/>
      <c r="C77" s="79" t="s">
        <v>161</v>
      </c>
      <c r="D77" s="80" t="s">
        <v>12</v>
      </c>
      <c r="E77" s="80" t="s">
        <v>13</v>
      </c>
      <c r="F77" s="80" t="s">
        <v>82</v>
      </c>
      <c r="G77" s="80"/>
      <c r="H77" s="81">
        <v>1477.12</v>
      </c>
      <c r="I77" s="262"/>
      <c r="J77" s="63"/>
    </row>
    <row r="78" spans="1:10" ht="15" customHeight="1" thickBot="1">
      <c r="A78" s="258"/>
      <c r="B78" s="260"/>
      <c r="C78" s="79" t="s">
        <v>162</v>
      </c>
      <c r="D78" s="80" t="s">
        <v>33</v>
      </c>
      <c r="E78" s="80" t="s">
        <v>142</v>
      </c>
      <c r="F78" s="80" t="s">
        <v>82</v>
      </c>
      <c r="G78" s="80"/>
      <c r="H78" s="81">
        <v>2800</v>
      </c>
      <c r="I78" s="262"/>
      <c r="J78" s="63"/>
    </row>
    <row r="79" spans="1:10" ht="19.5" customHeight="1">
      <c r="A79" s="257" t="s">
        <v>163</v>
      </c>
      <c r="B79" s="272">
        <v>10998.93</v>
      </c>
      <c r="C79" s="74" t="s">
        <v>164</v>
      </c>
      <c r="D79" s="76" t="s">
        <v>9</v>
      </c>
      <c r="E79" s="76" t="s">
        <v>10</v>
      </c>
      <c r="F79" s="76"/>
      <c r="G79" s="76" t="s">
        <v>8</v>
      </c>
      <c r="H79" s="77">
        <v>6000</v>
      </c>
      <c r="I79" s="274">
        <f>SUM(H79:H81)</f>
        <v>10998.93</v>
      </c>
      <c r="J79" s="63"/>
    </row>
    <row r="80" spans="1:10" ht="19.5" customHeight="1">
      <c r="A80" s="258"/>
      <c r="B80" s="266"/>
      <c r="C80" s="68" t="s">
        <v>165</v>
      </c>
      <c r="D80" s="69" t="s">
        <v>16</v>
      </c>
      <c r="E80" s="69" t="s">
        <v>15</v>
      </c>
      <c r="F80" s="69" t="s">
        <v>80</v>
      </c>
      <c r="G80" s="69"/>
      <c r="H80" s="70">
        <v>1000</v>
      </c>
      <c r="I80" s="269"/>
      <c r="J80" s="63"/>
    </row>
    <row r="81" spans="1:10" ht="19.5" customHeight="1" thickBot="1">
      <c r="A81" s="299"/>
      <c r="B81" s="300"/>
      <c r="C81" s="107" t="s">
        <v>166</v>
      </c>
      <c r="D81" s="108" t="s">
        <v>16</v>
      </c>
      <c r="E81" s="108" t="s">
        <v>15</v>
      </c>
      <c r="F81" s="108" t="s">
        <v>82</v>
      </c>
      <c r="G81" s="108"/>
      <c r="H81" s="109">
        <v>3998.93</v>
      </c>
      <c r="I81" s="301"/>
      <c r="J81" s="63"/>
    </row>
    <row r="82" spans="1:10" ht="19.5" customHeight="1" thickBot="1" thickTop="1">
      <c r="A82" s="110" t="s">
        <v>2</v>
      </c>
      <c r="B82" s="111">
        <f>SUM(B6:B80)</f>
        <v>295366.29000000004</v>
      </c>
      <c r="C82" s="112"/>
      <c r="D82" s="113"/>
      <c r="E82" s="113"/>
      <c r="F82" s="114">
        <f>SUM(H6:H8)+SUM(H10:H11)+SUM(H13:H14)+SUM(H16:H21)+SUM(H24:H28)+SUM(H31:H34)+SUM(H36:H47)+SUM(H49:H59)+SUM(H61:H63)+SUM(H65:H75)+SUM(H77:H81)-H79</f>
        <v>201370.70999999996</v>
      </c>
      <c r="G82" s="115">
        <f>H9+H12+H15+H22+H23+H29+H30+H35+H48+H60+H64+H76+H79</f>
        <v>93965.57999999999</v>
      </c>
      <c r="H82" s="116"/>
      <c r="I82" s="117">
        <f>SUM(I6:I80)</f>
        <v>295336.29000000004</v>
      </c>
      <c r="J82" s="63"/>
    </row>
    <row r="83" spans="2:9" ht="19.5" customHeight="1" thickTop="1">
      <c r="B83" s="63"/>
      <c r="C83" s="63"/>
      <c r="D83" s="63"/>
      <c r="E83" s="63"/>
      <c r="F83" s="63"/>
      <c r="G83" s="63"/>
      <c r="H83" s="63"/>
      <c r="I83" s="63"/>
    </row>
    <row r="84" spans="6:8" ht="19.5" customHeight="1">
      <c r="F84" s="63"/>
      <c r="G84" s="118"/>
      <c r="H84" s="63"/>
    </row>
    <row r="85" ht="19.5" customHeight="1">
      <c r="G85" s="63"/>
    </row>
  </sheetData>
  <sheetProtection/>
  <mergeCells count="60">
    <mergeCell ref="B71:B75"/>
    <mergeCell ref="I71:I75"/>
    <mergeCell ref="C1:I1"/>
    <mergeCell ref="A76:A78"/>
    <mergeCell ref="B76:B78"/>
    <mergeCell ref="I76:I78"/>
    <mergeCell ref="A57:A59"/>
    <mergeCell ref="B57:B59"/>
    <mergeCell ref="A51:A56"/>
    <mergeCell ref="B51:B56"/>
    <mergeCell ref="I51:I56"/>
    <mergeCell ref="A79:A81"/>
    <mergeCell ref="B79:B81"/>
    <mergeCell ref="I79:I81"/>
    <mergeCell ref="A66:A70"/>
    <mergeCell ref="B66:B70"/>
    <mergeCell ref="B60:B64"/>
    <mergeCell ref="I60:I64"/>
    <mergeCell ref="I66:I70"/>
    <mergeCell ref="A71:A75"/>
    <mergeCell ref="A41:A47"/>
    <mergeCell ref="B41:B47"/>
    <mergeCell ref="I41:I47"/>
    <mergeCell ref="A49:A50"/>
    <mergeCell ref="B49:B50"/>
    <mergeCell ref="I49:I50"/>
    <mergeCell ref="I57:I59"/>
    <mergeCell ref="A60:A64"/>
    <mergeCell ref="A31:A34"/>
    <mergeCell ref="B31:B34"/>
    <mergeCell ref="I31:I34"/>
    <mergeCell ref="A36:A40"/>
    <mergeCell ref="B36:B40"/>
    <mergeCell ref="I36:I40"/>
    <mergeCell ref="A23:A26"/>
    <mergeCell ref="B23:B26"/>
    <mergeCell ref="I23:I26"/>
    <mergeCell ref="A27:A29"/>
    <mergeCell ref="B27:B29"/>
    <mergeCell ref="I27:I29"/>
    <mergeCell ref="A16:A17"/>
    <mergeCell ref="B16:B17"/>
    <mergeCell ref="I16:I17"/>
    <mergeCell ref="A18:A22"/>
    <mergeCell ref="B18:B22"/>
    <mergeCell ref="I18:I22"/>
    <mergeCell ref="A11:A13"/>
    <mergeCell ref="B11:B13"/>
    <mergeCell ref="I11:I13"/>
    <mergeCell ref="A14:A15"/>
    <mergeCell ref="B14:B15"/>
    <mergeCell ref="I14:I15"/>
    <mergeCell ref="D2:I2"/>
    <mergeCell ref="A3:I3"/>
    <mergeCell ref="A6:A8"/>
    <mergeCell ref="B6:B8"/>
    <mergeCell ref="I6:I8"/>
    <mergeCell ref="A9:A10"/>
    <mergeCell ref="B9:B10"/>
    <mergeCell ref="I9:I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2" sqref="F2"/>
    </sheetView>
  </sheetViews>
  <sheetFormatPr defaultColWidth="9.140625" defaultRowHeight="19.5" customHeight="1"/>
  <cols>
    <col min="1" max="1" width="3.140625" style="0" customWidth="1"/>
    <col min="2" max="2" width="2.28125" style="0" customWidth="1"/>
    <col min="3" max="3" width="65.00390625" style="0" customWidth="1"/>
    <col min="4" max="4" width="21.57421875" style="0" customWidth="1"/>
    <col min="5" max="5" width="13.421875" style="0" bestFit="1" customWidth="1"/>
    <col min="6" max="7" width="15.00390625" style="0" bestFit="1" customWidth="1"/>
  </cols>
  <sheetData>
    <row r="1" ht="30" customHeight="1">
      <c r="C1" s="152" t="s">
        <v>478</v>
      </c>
    </row>
    <row r="2" spans="3:5" ht="26.25" customHeight="1">
      <c r="C2" s="306" t="s">
        <v>189</v>
      </c>
      <c r="D2" s="306"/>
      <c r="E2" s="120"/>
    </row>
    <row r="3" spans="3:5" ht="12" customHeight="1">
      <c r="C3" s="119"/>
      <c r="D3" s="119"/>
      <c r="E3" s="120"/>
    </row>
    <row r="4" spans="1:4" ht="41.25" customHeight="1">
      <c r="A4" s="307" t="s">
        <v>172</v>
      </c>
      <c r="B4" s="307"/>
      <c r="C4" s="307"/>
      <c r="D4" s="307"/>
    </row>
    <row r="5" spans="1:4" ht="9.75" customHeight="1" thickBot="1">
      <c r="A5" s="121"/>
      <c r="B5" s="121"/>
      <c r="C5" s="121"/>
      <c r="D5" s="121"/>
    </row>
    <row r="6" spans="1:5" ht="19.5" customHeight="1" thickBot="1" thickTop="1">
      <c r="A6" s="122" t="s">
        <v>168</v>
      </c>
      <c r="B6" s="308" t="s">
        <v>173</v>
      </c>
      <c r="C6" s="308"/>
      <c r="D6" s="123">
        <f>SUM(D7:D16)</f>
        <v>1790330</v>
      </c>
      <c r="E6" s="124"/>
    </row>
    <row r="7" spans="1:4" ht="32.25" customHeight="1" thickTop="1">
      <c r="A7" s="125"/>
      <c r="B7" s="126" t="s">
        <v>36</v>
      </c>
      <c r="C7" s="127" t="s">
        <v>188</v>
      </c>
      <c r="D7" s="128">
        <f>433820+34970</f>
        <v>468790</v>
      </c>
    </row>
    <row r="8" spans="1:6" ht="19.5" customHeight="1">
      <c r="A8" s="125"/>
      <c r="B8" s="126" t="s">
        <v>36</v>
      </c>
      <c r="C8" s="127" t="s">
        <v>174</v>
      </c>
      <c r="D8" s="128">
        <v>308040</v>
      </c>
      <c r="F8" s="124"/>
    </row>
    <row r="9" spans="1:6" ht="19.5" customHeight="1">
      <c r="A9" s="125"/>
      <c r="B9" s="126" t="s">
        <v>36</v>
      </c>
      <c r="C9" s="127" t="s">
        <v>190</v>
      </c>
      <c r="D9" s="128">
        <v>80000</v>
      </c>
      <c r="F9" s="124"/>
    </row>
    <row r="10" spans="1:4" ht="35.25" customHeight="1">
      <c r="A10" s="125"/>
      <c r="B10" s="126" t="s">
        <v>36</v>
      </c>
      <c r="C10" s="127" t="s">
        <v>175</v>
      </c>
      <c r="D10" s="128">
        <v>185000</v>
      </c>
    </row>
    <row r="11" spans="1:4" ht="46.5" customHeight="1">
      <c r="A11" s="125"/>
      <c r="B11" s="126" t="s">
        <v>36</v>
      </c>
      <c r="C11" s="127" t="s">
        <v>176</v>
      </c>
      <c r="D11" s="128">
        <v>8000</v>
      </c>
    </row>
    <row r="12" spans="1:4" ht="49.5" customHeight="1">
      <c r="A12" s="125"/>
      <c r="B12" s="126" t="s">
        <v>36</v>
      </c>
      <c r="C12" s="127" t="s">
        <v>187</v>
      </c>
      <c r="D12" s="128">
        <v>1500</v>
      </c>
    </row>
    <row r="13" spans="1:4" ht="39.75" customHeight="1">
      <c r="A13" s="125"/>
      <c r="B13" s="126" t="s">
        <v>36</v>
      </c>
      <c r="C13" s="129" t="s">
        <v>177</v>
      </c>
      <c r="D13" s="128">
        <v>11000</v>
      </c>
    </row>
    <row r="14" spans="1:4" ht="24" customHeight="1">
      <c r="A14" s="125"/>
      <c r="B14" s="126" t="s">
        <v>36</v>
      </c>
      <c r="C14" s="130" t="s">
        <v>178</v>
      </c>
      <c r="D14" s="128">
        <v>5000</v>
      </c>
    </row>
    <row r="15" spans="1:4" ht="48.75" customHeight="1">
      <c r="A15" s="125"/>
      <c r="B15" s="126" t="s">
        <v>36</v>
      </c>
      <c r="C15" s="127" t="s">
        <v>179</v>
      </c>
      <c r="D15" s="128">
        <v>23000</v>
      </c>
    </row>
    <row r="16" spans="1:4" ht="53.25" customHeight="1" thickBot="1">
      <c r="A16" s="125"/>
      <c r="B16" s="126" t="s">
        <v>36</v>
      </c>
      <c r="C16" s="127" t="s">
        <v>180</v>
      </c>
      <c r="D16" s="128">
        <v>700000</v>
      </c>
    </row>
    <row r="17" spans="1:4" ht="19.5" customHeight="1" thickBot="1" thickTop="1">
      <c r="A17" s="122" t="s">
        <v>169</v>
      </c>
      <c r="B17" s="308" t="s">
        <v>181</v>
      </c>
      <c r="C17" s="308"/>
      <c r="D17" s="123">
        <f>SUM(D18:D18)</f>
        <v>10367</v>
      </c>
    </row>
    <row r="18" spans="1:4" ht="43.5" customHeight="1" thickBot="1" thickTop="1">
      <c r="A18" s="131"/>
      <c r="B18" s="132" t="s">
        <v>36</v>
      </c>
      <c r="C18" s="133" t="s">
        <v>54</v>
      </c>
      <c r="D18" s="134">
        <v>10367</v>
      </c>
    </row>
    <row r="19" spans="1:4" ht="19.5" customHeight="1" thickBot="1" thickTop="1">
      <c r="A19" s="135"/>
      <c r="B19" s="135"/>
      <c r="C19" s="136" t="s">
        <v>2</v>
      </c>
      <c r="D19" s="123">
        <f>D17+D6</f>
        <v>1800697</v>
      </c>
    </row>
    <row r="20" ht="19.5" customHeight="1" thickTop="1"/>
    <row r="21" spans="2:6" ht="19.5" customHeight="1" thickBot="1">
      <c r="B21" s="304" t="s">
        <v>182</v>
      </c>
      <c r="C21" s="304"/>
      <c r="D21" s="137">
        <f>SUM(D22:D24)</f>
        <v>1507697</v>
      </c>
      <c r="F21" s="124"/>
    </row>
    <row r="22" spans="2:6" ht="19.5" customHeight="1" thickTop="1">
      <c r="B22" s="138" t="s">
        <v>36</v>
      </c>
      <c r="C22" s="139" t="s">
        <v>183</v>
      </c>
      <c r="D22" s="140">
        <f>D8</f>
        <v>308040</v>
      </c>
      <c r="F22" s="124"/>
    </row>
    <row r="23" spans="2:7" ht="19.5" customHeight="1">
      <c r="B23" s="141" t="s">
        <v>36</v>
      </c>
      <c r="C23" s="142" t="s">
        <v>184</v>
      </c>
      <c r="D23" s="143">
        <f>D7</f>
        <v>468790</v>
      </c>
      <c r="F23" s="124"/>
      <c r="G23" s="124"/>
    </row>
    <row r="24" spans="2:4" ht="19.5" customHeight="1" thickBot="1">
      <c r="B24" s="144" t="s">
        <v>36</v>
      </c>
      <c r="C24" s="145" t="s">
        <v>185</v>
      </c>
      <c r="D24" s="146">
        <f>D16+D18+D11+D13+D12</f>
        <v>730867</v>
      </c>
    </row>
    <row r="25" spans="2:4" ht="19.5" customHeight="1" thickBot="1" thickTop="1">
      <c r="B25" s="305" t="s">
        <v>186</v>
      </c>
      <c r="C25" s="305"/>
      <c r="D25" s="147">
        <f>D26</f>
        <v>213000</v>
      </c>
    </row>
    <row r="26" spans="2:4" ht="19.5" customHeight="1" thickBot="1" thickTop="1">
      <c r="B26" s="148" t="s">
        <v>36</v>
      </c>
      <c r="C26" s="149" t="s">
        <v>185</v>
      </c>
      <c r="D26" s="150">
        <f>D15+D10+D14</f>
        <v>213000</v>
      </c>
    </row>
    <row r="27" spans="2:4" ht="19.5" customHeight="1" thickTop="1">
      <c r="B27" s="151"/>
      <c r="D27" s="124"/>
    </row>
    <row r="28" ht="19.5" customHeight="1">
      <c r="D28" s="124"/>
    </row>
  </sheetData>
  <sheetProtection/>
  <mergeCells count="6">
    <mergeCell ref="B21:C21"/>
    <mergeCell ref="B25:C25"/>
    <mergeCell ref="C2:D2"/>
    <mergeCell ref="A4:D4"/>
    <mergeCell ref="B6:C6"/>
    <mergeCell ref="B17:C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j.ostrowska</cp:lastModifiedBy>
  <cp:lastPrinted>2012-04-30T08:01:58Z</cp:lastPrinted>
  <dcterms:created xsi:type="dcterms:W3CDTF">2011-03-08T15:49:43Z</dcterms:created>
  <dcterms:modified xsi:type="dcterms:W3CDTF">2012-04-30T08:14:27Z</dcterms:modified>
  <cp:category/>
  <cp:version/>
  <cp:contentType/>
  <cp:contentStatus/>
</cp:coreProperties>
</file>