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tabRatio="687" firstSheet="1" activeTab="6"/>
  </bookViews>
  <sheets>
    <sheet name="załacznik nr 1" sheetId="1" r:id="rId1"/>
    <sheet name="załacznik nr 2" sheetId="2" r:id="rId2"/>
    <sheet name="załacznik nr 3" sheetId="3" r:id="rId3"/>
    <sheet name="załacznik nr 4" sheetId="4" r:id="rId4"/>
    <sheet name="załacznik nr 5" sheetId="5" r:id="rId5"/>
    <sheet name="załacznik nr 6" sheetId="6" r:id="rId6"/>
    <sheet name="załacznik nr 7" sheetId="7" r:id="rId7"/>
  </sheets>
  <definedNames>
    <definedName name="_xlnm.Print_Titles" localSheetId="2">'załacznik nr 3'!$5:$5</definedName>
    <definedName name="_xlnm.Print_Titles" localSheetId="5">'załacznik nr 6'!$7:$8</definedName>
    <definedName name="_xlnm.Print_Titles" localSheetId="6">'załacznik nr 7'!$7:$11</definedName>
  </definedNames>
  <calcPr fullCalcOnLoad="1"/>
</workbook>
</file>

<file path=xl/sharedStrings.xml><?xml version="1.0" encoding="utf-8"?>
<sst xmlns="http://schemas.openxmlformats.org/spreadsheetml/2006/main" count="646" uniqueCount="334">
  <si>
    <t>Załącznik Nr 18 do Uchwały Rady Gminy Chojnów                                                                              Nr Nr XLIII/257/2009 z dnia 18 grudnia 2009 r.</t>
  </si>
  <si>
    <t>Wydatki na programy i projekty realizowane</t>
  </si>
  <si>
    <t xml:space="preserve">ze środków funduszy strukturalnych i Funduszu Spójności </t>
  </si>
  <si>
    <t>Lp.</t>
  </si>
  <si>
    <t>Projekt</t>
  </si>
  <si>
    <t>Klasyfikacja
(dział, rozdział)</t>
  </si>
  <si>
    <t>Wydatki w okresie realizacji projektu 
(całkowita wartość Projektu)</t>
  </si>
  <si>
    <t>z tego:</t>
  </si>
  <si>
    <t>Środki z budżetu JST i budżetu Państwa</t>
  </si>
  <si>
    <t>Środki z budżetu UE</t>
  </si>
  <si>
    <t>Wydatki razem (6+7+8)</t>
  </si>
  <si>
    <t>z tego źródła finansowania:</t>
  </si>
  <si>
    <t>Wydatki razem (10+11+12)</t>
  </si>
  <si>
    <t>Środki własne</t>
  </si>
  <si>
    <t>pożyczki i kredyty</t>
  </si>
  <si>
    <t xml:space="preserve">pozostałe </t>
  </si>
  <si>
    <t>pożyczki na prefinansowa-nie z budżetu państwa</t>
  </si>
  <si>
    <t>I</t>
  </si>
  <si>
    <t>Wydatki majątkowe razem</t>
  </si>
  <si>
    <t>1.1</t>
  </si>
  <si>
    <t>Program: PROW 2007 - 2013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</si>
  <si>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4.1/413 Wdrażanie lokalnych strategii rozwoju</t>
    </r>
  </si>
  <si>
    <r>
      <t xml:space="preserve">nazwa projektu: </t>
    </r>
    <r>
      <rPr>
        <sz val="10"/>
        <rFont val="Arial"/>
        <family val="2"/>
      </rPr>
      <t>Remont świetlicy wiejskiej w Goliszowie</t>
    </r>
    <r>
      <rPr>
        <b/>
        <sz val="10"/>
        <rFont val="Arial"/>
        <family val="2"/>
      </rPr>
      <t xml:space="preserve">
</t>
    </r>
  </si>
  <si>
    <t>700.70095</t>
  </si>
  <si>
    <t>Rok 2010</t>
  </si>
  <si>
    <t>Wydatki  razem</t>
  </si>
  <si>
    <t>1.2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</si>
  <si>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313, 322, 323 "Odnowa i rozwój wsi"</t>
    </r>
  </si>
  <si>
    <r>
      <t xml:space="preserve">nazwa projektu: </t>
    </r>
    <r>
      <rPr>
        <sz val="10"/>
        <rFont val="Arial"/>
        <family val="2"/>
      </rPr>
      <t>Budowa chodnika we wsi Rokitki - etap I wraz z poszerzeniem jezdni drogi - etap II</t>
    </r>
  </si>
  <si>
    <t>600.60016</t>
  </si>
  <si>
    <t>1.3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</si>
  <si>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321 Podstawowe usługi dla gospodarki i ludności wiejskiej</t>
    </r>
  </si>
  <si>
    <r>
      <t xml:space="preserve">nazwa projektu: </t>
    </r>
    <r>
      <rPr>
        <sz val="10"/>
        <rFont val="Arial"/>
        <family val="2"/>
      </rPr>
      <t>Budowa sieci wodno – kanalizacyjnej dla wsi Pawlikowice etap II</t>
    </r>
  </si>
  <si>
    <t>010.01010</t>
  </si>
  <si>
    <t>1.4</t>
  </si>
  <si>
    <r>
      <t xml:space="preserve">nazwa projektu: </t>
    </r>
    <r>
      <rPr>
        <sz val="10"/>
        <rFont val="Arial"/>
        <family val="2"/>
      </rPr>
      <t>Remont Gminnego Ośrodka Kultury i Rekreacji w Piotrowicach obejmujący wymianę okien - etap I</t>
    </r>
  </si>
  <si>
    <t>921.92109</t>
  </si>
  <si>
    <t>1.5</t>
  </si>
  <si>
    <t>Program: RPO WD 2007-2013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</si>
  <si>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7.2 Rozwój infrastruktury placówek edukacyjnych</t>
    </r>
  </si>
  <si>
    <r>
      <t xml:space="preserve">nazwa projektu: </t>
    </r>
    <r>
      <rPr>
        <sz val="10"/>
        <rFont val="Arial"/>
        <family val="2"/>
      </rPr>
      <t>Wykonanie tablicy pamiątkowej dla projektu pn.: "Budowa sali sportowej przy Szkole Podstawowej w  Krzywej 52"</t>
    </r>
  </si>
  <si>
    <t>801.80101</t>
  </si>
  <si>
    <t>II</t>
  </si>
  <si>
    <t>Wydatki bieżące razem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</si>
  <si>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413 Wdrażanie lokalnych strategii rozwoju</t>
    </r>
  </si>
  <si>
    <r>
      <t>nazwa projektu: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Obsługa artystyczno – rekreacyjna Gminnego Dnia Dziecka 2010</t>
    </r>
  </si>
  <si>
    <t>750.75095</t>
  </si>
  <si>
    <t>OGÓŁEM (I+II)</t>
  </si>
  <si>
    <t>Załącznik Nr 8 do Uchwały Rady Gminy w Chojnowie                                                                             Nr XLIII/257/2009 z dnia 18 grudnia 2009</t>
  </si>
  <si>
    <t>PLAN PRZYCHODÓW I WYDATKÓW</t>
  </si>
  <si>
    <t>Gminnego Zakładu Gospodarki Komunalnej i Mieszkaniowej w Chojnowie                   na rok 2010</t>
  </si>
  <si>
    <t>Plan przychodów na rok 2010</t>
  </si>
  <si>
    <t>Stan środków na początek roku</t>
  </si>
  <si>
    <t>§ 2650</t>
  </si>
  <si>
    <t>Dotacja przedmiotowa z budżetu Gminy na zadania bieżące (netto)*</t>
  </si>
  <si>
    <t>§ 0830</t>
  </si>
  <si>
    <t>Wpływy z usług</t>
  </si>
  <si>
    <t>Pozostałe przychody</t>
  </si>
  <si>
    <t>RAZEM</t>
  </si>
  <si>
    <t>Plan wydatków na rok 2010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</si>
  <si>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</si>
  <si>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</si>
  <si>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</si>
  <si>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</si>
  <si>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</si>
  <si>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</si>
  <si>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</si>
  <si>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</si>
  <si>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</si>
  <si>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</si>
  <si>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</si>
  <si>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</si>
  <si>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</si>
  <si>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</si>
  <si>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</si>
  <si>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</si>
  <si>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</si>
  <si>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</si>
  <si>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</si>
  <si>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</si>
  <si>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</si>
  <si>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</si>
  <si>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</si>
  <si>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</si>
  <si>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</si>
  <si>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</si>
  <si>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</si>
  <si>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</si>
  <si>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</si>
  <si>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</si>
  <si>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</si>
  <si>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</si>
  <si>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</si>
  <si>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</si>
  <si>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</si>
  <si>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</si>
  <si>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</si>
  <si>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</si>
  <si>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4500</t>
  </si>
  <si>
    <t>Pozostałe podatki na rzecz budzetów JST</t>
  </si>
  <si>
    <t>§ 4520</t>
  </si>
  <si>
    <t>Opłaty na rzecz budżetu jednostek samorządu terytorialnego</t>
  </si>
  <si>
    <t>§ 4530</t>
  </si>
  <si>
    <t>Podatek od towarów i usług (VAT)</t>
  </si>
  <si>
    <t>§ 4700</t>
  </si>
  <si>
    <t>Szkolenie pracowników niebędących członkami korpusu służby cywilnej</t>
  </si>
  <si>
    <t>§ 4740</t>
  </si>
  <si>
    <t>Zakup materiałów papierniczych do sprzętu drukarskiego i urządzeń kserograficznych</t>
  </si>
  <si>
    <t>§ 4750</t>
  </si>
  <si>
    <t>Zakup akcesoriów komputerowych</t>
  </si>
  <si>
    <t>§ 4780</t>
  </si>
  <si>
    <t>Składki na Fundusz Emerytur Pomostowych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</si>
  <si>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</si>
  <si>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</si>
  <si>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200.000,00</t>
    </r>
  </si>
  <si>
    <t>Załącznik nr 9</t>
  </si>
  <si>
    <t>do Uchwały Rady Gminy w Chojnowie</t>
  </si>
  <si>
    <t>nr XLIII/257/2009 z dnia 18 grudnia 2009</t>
  </si>
  <si>
    <t>DOTACJA PODMIOTOWA  I INWESTYCYJNA Z BUDŻETU DLA INSTYTUCJI KULTURY - BIBLIOTEKI NA ROK 2010</t>
  </si>
  <si>
    <t>LP</t>
  </si>
  <si>
    <t>TREŚĆ</t>
  </si>
  <si>
    <t>KWOTA</t>
  </si>
  <si>
    <t>1.</t>
  </si>
  <si>
    <t>WYNAGRODZENIA I POCHODNE</t>
  </si>
  <si>
    <t>2.</t>
  </si>
  <si>
    <t>ZAKUP MATERIAŁÓW I WYPOSAŻENIA</t>
  </si>
  <si>
    <t>3.</t>
  </si>
  <si>
    <t>ZAKUP POMOCY NAUKOWYCH I DYDAKTYCZNYCH</t>
  </si>
  <si>
    <t>4.</t>
  </si>
  <si>
    <t>ZAKUP USŁUG REMONTOWYCH I POZOSTAŁYCH</t>
  </si>
  <si>
    <t>5.</t>
  </si>
  <si>
    <t>USŁUGI TELEKOMUNIKACYJNE I POCZTOWE</t>
  </si>
  <si>
    <t>6.</t>
  </si>
  <si>
    <t>ZAKUP ENERGII</t>
  </si>
  <si>
    <t>7.</t>
  </si>
  <si>
    <t>PODRÓŻE SŁUŻBOWE KRAJOWE</t>
  </si>
  <si>
    <t>8.</t>
  </si>
  <si>
    <t>ODPIS NA ZAKŁADOWY FUNDUSZ ŚWIADCZEŃ SOCJALNYCH</t>
  </si>
  <si>
    <t>9.</t>
  </si>
  <si>
    <t>PODATEK OD NIERUCHOMOŚCI</t>
  </si>
  <si>
    <t>Dotacja na modernizację ogrzewania Gminnej Biblioteki Publicznej w Chojnowie z/s w Krzywej Filia w Dobroszowie i Białej</t>
  </si>
  <si>
    <t>Dotacja na budowę punktu bibliotecznego wraz z zapleczem szkoleniowo - warsztatowym we wsi Witków</t>
  </si>
  <si>
    <t>Załacznik nr 15 do Uchwały Nr XLIII/257/2009</t>
  </si>
  <si>
    <t xml:space="preserve">Rady Gminy w Chojnowie 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</si>
  <si>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</si>
  <si>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</si>
  <si>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</si>
  <si>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</si>
  <si>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</si>
  <si>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</si>
  <si>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</si>
  <si>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Kredyty,  pożyczki</t>
  </si>
  <si>
    <t>Razem</t>
  </si>
  <si>
    <t>KANALIZACJA I WODOCIĄGI</t>
  </si>
  <si>
    <t>Budowa kanalizacji sanitarnej  dla wsi Rokitki Etap II,</t>
  </si>
  <si>
    <t>Budowa sieci wodno - kanalizacyjnej dla wsi Pawlikowice etap II</t>
  </si>
  <si>
    <t>Wykonanie przyłącza energetycznego pompowni w Gołocinie.</t>
  </si>
  <si>
    <t>Wykonanie projekt przyłącza energetycznego oczyszczalni ścieków w Zamienicach</t>
  </si>
  <si>
    <t>Modernizacja sieci wodno - kanalizacyjnej Dobroszów Siedliska</t>
  </si>
  <si>
    <t>Budowa Stacji Uzdatniania Wody w miejscowości Okmiany II</t>
  </si>
  <si>
    <t>Wykonanie dokumentacji technicznej budowy kanalizacji sanitarnej dla wsi: Jerzmanowice etap I, Witków etap II, Groble etap III, Stary Łom etap IV, Krzywa etap V, Osetnica etap VI, Konradówka etap VII, Piotrowice etap VII</t>
  </si>
  <si>
    <t>x</t>
  </si>
  <si>
    <t>Budowa kanalizacji sanitarnej dla wsi Zamienice etap I (tranzyt)</t>
  </si>
  <si>
    <t>Budowa oczyszczalni ścieków we wsi Zamienice etap V</t>
  </si>
  <si>
    <t>Budowa SUW w miejscowości Okmiany</t>
  </si>
  <si>
    <t xml:space="preserve">Budowa sieci kanalizacji sanitarnej dla wsi Budziwojów i Gołaczów etap I </t>
  </si>
  <si>
    <t>DROGI</t>
  </si>
  <si>
    <t xml:space="preserve">Remont drogi gminnej w Niedźwiedzicach </t>
  </si>
  <si>
    <t>Remont dróg gminnych w miejscowości Osetnica oraz w miejscowości Jaroszówka</t>
  </si>
  <si>
    <t>Wykonanie drogi gminnej w miejscowości Gołocin</t>
  </si>
  <si>
    <t>BUDOWNICTWO</t>
  </si>
  <si>
    <t>Wykonanie projektu pn.:Remont Gminnego Ośrodka Kultury i Rekreacji w Piotrowicach obejmujący: Inwentaryzację architektoniczną budynku, projekt wymiany okien, projekt wymiany sieci wodnej, kanalizacyjnej, elektrycznej oraz centralnego ogrzewania.</t>
  </si>
  <si>
    <t>Remont Gminnego Ośrodka Kultury i Rekreacji w Piotrowicach obejmujący wymianę okien - etap I</t>
  </si>
  <si>
    <t>Adaptacja budynku biblioteki gminnej na mieszkania</t>
  </si>
  <si>
    <t>Wykonanie tablicy pamiątkowej dla projektu pn.: "Budowa sali sportowej przy Szkole Podstawowej w  Krzywej 52"</t>
  </si>
  <si>
    <t>Modernizacja Remizy OSP w Niedżwiedzicach</t>
  </si>
  <si>
    <t>Budowa dwóch socjalnych budynków mieszkalnych 12-to rodzinnych wraz z przyłączami: wody, kanalizacji sanitarnej i energii elektrycznej - wykonanie segmentu A, etap II</t>
  </si>
  <si>
    <t>INFRASTRUKTURA WIEJSKA</t>
  </si>
  <si>
    <t>Budowa chodnika we wsi Rokitki - etap I wraz z poszerzeniem jezdni drogi - etap II</t>
  </si>
  <si>
    <t>Remont świetlicy wiejskiej w Goliszowie</t>
  </si>
  <si>
    <t>Renowacja murawy boiska we wsi Krzywa</t>
  </si>
  <si>
    <t>2010</t>
  </si>
  <si>
    <t>Wykonanie przyłączy do boiska sportowego we wsi Krzywa</t>
  </si>
  <si>
    <t>Wyposażenie boiska sportowego w zaplecze kontenerowe socjalne we wsi Budziwojów</t>
  </si>
  <si>
    <t>Wykonanie przyłączy do boiska sportowego we wsi Budziwojów</t>
  </si>
  <si>
    <t>Budowa kompleksu boisk sportowych w ramach programu "Moje Boisko - Orlik 2012" (boisko piłkarskie oraz boisko wielofunkcyjne wraz z zapleczem sanitarno - szatniowym) przy Zespole Szkolno - Przedszkolnym w Rokitkach</t>
  </si>
  <si>
    <t>Załącznik Nr 6 do Uchwały Rady Gminy w Chojnowie                        Nr XLIII/257/2009 z dnia 18 grudnia 2009r.</t>
  </si>
  <si>
    <t>PLAN ZADAŃ INWESTYCYJNYCH NA ROK 2010</t>
  </si>
  <si>
    <t>Dział</t>
  </si>
  <si>
    <t>Rozdział</t>
  </si>
  <si>
    <t>§</t>
  </si>
  <si>
    <t>Nazwa inwestycji</t>
  </si>
  <si>
    <t>Wartość szacunkowa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</si>
  <si>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</si>
  <si>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</si>
  <si>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</si>
  <si>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</si>
  <si>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</t>
  </si>
  <si>
    <t>01010</t>
  </si>
  <si>
    <t>6050</t>
  </si>
  <si>
    <t>Wodociąg Goliszów.</t>
  </si>
  <si>
    <t>6057</t>
  </si>
  <si>
    <t>6059</t>
  </si>
  <si>
    <t>Wykonanie projektu przyłącza energetycznego oczyszczalni ścieków w Zamienicach</t>
  </si>
  <si>
    <t>Modernizacja sieci wodociągowej Konradówka - Gołaczów</t>
  </si>
  <si>
    <t>600</t>
  </si>
  <si>
    <t>60016</t>
  </si>
  <si>
    <t>Remont drogi gminnej w Niedźwiedzicach</t>
  </si>
  <si>
    <t>700</t>
  </si>
  <si>
    <t>70005</t>
  </si>
  <si>
    <t>6060</t>
  </si>
  <si>
    <t>Zakup  gruntów  ANR</t>
  </si>
  <si>
    <t>70095</t>
  </si>
  <si>
    <t>750</t>
  </si>
  <si>
    <t>75023</t>
  </si>
  <si>
    <t>Zakup  sprzętu  informatycznego i oprogramowania  na  potrzeby  Urzędu  Gminy</t>
  </si>
  <si>
    <t>754</t>
  </si>
  <si>
    <t>75412</t>
  </si>
  <si>
    <t>Modernizacja zaplecza remizy OSP w Witkowie</t>
  </si>
  <si>
    <t>Zakup gruntów przyległych do Remizy OSP w Krzywej</t>
  </si>
  <si>
    <t>801</t>
  </si>
  <si>
    <t>80101</t>
  </si>
  <si>
    <t>900</t>
  </si>
  <si>
    <t>90015</t>
  </si>
  <si>
    <t>Zakup punktów oświetleniowych na terenie miejscowości: Groble, Konradówka - Piotrowice, Michów, Osetnica</t>
  </si>
  <si>
    <t>90095</t>
  </si>
  <si>
    <t>6220</t>
  </si>
  <si>
    <t>Dotacja celowa na budowę schroniska dla zwierząt</t>
  </si>
  <si>
    <t>921</t>
  </si>
  <si>
    <t>92109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</si>
  <si>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</si>
  <si>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</si>
  <si>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</si>
  <si>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</si>
  <si>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</si>
  <si>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92116</t>
  </si>
  <si>
    <t>926</t>
  </si>
  <si>
    <t>92601</t>
  </si>
  <si>
    <t>92695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</si>
  <si>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</si>
  <si>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</si>
  <si>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</si>
  <si>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</si>
  <si>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</si>
  <si>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Zakup kosiarki do koszenia na boisku sportowym w Goliszowie</t>
  </si>
  <si>
    <t>*</t>
  </si>
  <si>
    <t>Zakup pieca CO do Szkoły Podstawowej w Okmianach</t>
  </si>
  <si>
    <t>Fundusze UE</t>
  </si>
  <si>
    <t>Załącznik Nr 1 do Uchwały Rady Gminy Chojnów</t>
  </si>
  <si>
    <t>DOCHODY</t>
  </si>
  <si>
    <t>Paragraf</t>
  </si>
  <si>
    <t>Treść</t>
  </si>
  <si>
    <t>Zmniejszenia</t>
  </si>
  <si>
    <t>Zwiększenia</t>
  </si>
  <si>
    <t>Rolnictwo i łowiectwo</t>
  </si>
  <si>
    <t>Infrastruktura wodociągowa i sanitacyjna wsi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</si>
  <si>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</si>
  <si>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</si>
  <si>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01095</t>
  </si>
  <si>
    <t>Pozostała działalność</t>
  </si>
  <si>
    <t>0770</t>
  </si>
  <si>
    <t>Wpłaty z tytułu odpłatnego nabycia prawa własności oraz prawa użytkowania wieczystego nieruchomości</t>
  </si>
  <si>
    <t>Gospodarka mieszkaniowa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</si>
  <si>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</si>
  <si>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</si>
  <si>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Administracja publiczna</t>
  </si>
  <si>
    <t>Urzędy gmin (miast i miast na prawach powiatu)</t>
  </si>
  <si>
    <t>0960</t>
  </si>
  <si>
    <t>Otrzymane spadki, zapisy i darowizny w postaci pieniężnej</t>
  </si>
  <si>
    <t>75095</t>
  </si>
  <si>
    <t>0970</t>
  </si>
  <si>
    <t>Wpływy z różnych dochodów</t>
  </si>
  <si>
    <t>Gospodarka komunalna i ochrona środowiska</t>
  </si>
  <si>
    <t>90019</t>
  </si>
  <si>
    <t>Wpływy i wydatki związane z gromadzeniem środków z opłat i kar za korzystanie ze środowiska</t>
  </si>
  <si>
    <t>0690</t>
  </si>
  <si>
    <t>Wpływy z różnych opłat</t>
  </si>
  <si>
    <t>Kultura fizyczna i sport</t>
  </si>
  <si>
    <t>Obiekty sportowe</t>
  </si>
  <si>
    <t>6300</t>
  </si>
  <si>
    <t>Wpływy z tytułu pomocy finansowej udzielanej między jednostkami samorządu terytorialnego na dofinansowanie własnych zadań inwestycyjnych i zakupów inwestycyjnych</t>
  </si>
  <si>
    <t>6330</t>
  </si>
  <si>
    <t>Dotacje celowe otrzymane z budżetu państwa na realizację inwestycji i zakupów inwestycyjnych własnych gmin (związków gmin)</t>
  </si>
  <si>
    <t>6630</t>
  </si>
  <si>
    <t>Dotacje celowe otrzymane z samorządu województwa na inwestycje i zakupy inwestycyjne realizowane na podstawie porozumień (umów) między jednostkami samorządu terytorialnego</t>
  </si>
  <si>
    <t>4270</t>
  </si>
  <si>
    <t>Zakup usług remontowych</t>
  </si>
  <si>
    <t>Wydatki inwestycyjne jednostek budżetowych</t>
  </si>
  <si>
    <t>6058</t>
  </si>
  <si>
    <t>Transport i łączność</t>
  </si>
  <si>
    <t>Drogi publiczne gminne</t>
  </si>
  <si>
    <t>4210</t>
  </si>
  <si>
    <t>Zakup materiałów i wyposażenia</t>
  </si>
  <si>
    <t>4010</t>
  </si>
  <si>
    <t>4120</t>
  </si>
  <si>
    <t>4260</t>
  </si>
  <si>
    <t>4280</t>
  </si>
  <si>
    <t>4300</t>
  </si>
  <si>
    <t>4410</t>
  </si>
  <si>
    <t>4530</t>
  </si>
  <si>
    <t>Podatek od towarów i usług (VAT).</t>
  </si>
  <si>
    <t>75056</t>
  </si>
  <si>
    <t>Spis powszechny i inne</t>
  </si>
  <si>
    <t>4110</t>
  </si>
  <si>
    <t>4307</t>
  </si>
  <si>
    <t>4309</t>
  </si>
  <si>
    <t>Bezpieczeństwo publiczne i ochrona przeciwpożarowa</t>
  </si>
  <si>
    <t>Ochotnicze straże pożarne</t>
  </si>
  <si>
    <t>2800</t>
  </si>
  <si>
    <t>Dotacja celowa z budżetu dla pozostałych jednostek zaliczanych do sektora finansów publicznych</t>
  </si>
  <si>
    <t>2820</t>
  </si>
  <si>
    <t>Dotacja celowa z budżetu na finansowanie lub dofinansowanie zadań zleconych do realizacji stowarzyszeniom</t>
  </si>
  <si>
    <t>Oświata i wychowanie</t>
  </si>
  <si>
    <t>Szkoły podstawowe</t>
  </si>
  <si>
    <t>Wydatki na zakupy inwestycyjne jednostek budżetowych</t>
  </si>
  <si>
    <t>80195</t>
  </si>
  <si>
    <t>852</t>
  </si>
  <si>
    <t>Pomoc społeczna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</si>
  <si>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</si>
  <si>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</si>
  <si>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</si>
  <si>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</si>
  <si>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90003</t>
  </si>
  <si>
    <t>Oczyszczanie miast i wsi</t>
  </si>
  <si>
    <t>Załącznik Nr 2 do Uchwały Rady Gminy Chojnów</t>
  </si>
  <si>
    <t>WYDATKI</t>
  </si>
  <si>
    <t>Remont drogi gminnej w miejscowości Okmiany</t>
  </si>
  <si>
    <t>Nr LVII/312/2010 z dnia  30 września 2010r.</t>
  </si>
  <si>
    <t>Załącznik Nr 3 do Uchwały Rady Gminy Chojnów Nr LVII/312/2010                                               z dnia  30 września 2010</t>
  </si>
  <si>
    <t>Załącznik Nr 4 do Uchwały Rady Gminy Chojnów                                                       Nr LVII/312/2010 z dnia 30 września 2010r.</t>
  </si>
  <si>
    <t>Załącznik Nr 5 do Uchwały Rady Gminy Chojnów                                              Nr LVII/312/2010 z dnia 30 września 2010r.</t>
  </si>
  <si>
    <t>Załącznik Nr 6 do Uchwały Rady Gminy Chojnów                                                 Nr LVII/312/2010 z dnia 30 września 2010</t>
  </si>
  <si>
    <t>Chojnów z dnia 18.12.2009 r.</t>
  </si>
  <si>
    <t>Załącznik Nr 7 do Uchwały Rady Gminy Chojnów Nr LVII/312/2010                                      z dnia 30 września 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</si>
</sst>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3"/>
      <name val="Bookman Old Style"/>
      <family val="1"/>
    </font>
    <font>
      <sz val="8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0"/>
    </font>
    <font>
      <b/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sz val="10"/>
      <color indexed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5"/>
      <name val="Arial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b/>
      <sz val="4"/>
      <name val="Arial"/>
      <family val="0"/>
    </font>
    <font>
      <b/>
      <sz val="8.5"/>
      <color indexed="8"/>
      <name val="Arial"/>
      <family val="0"/>
    </font>
    <font>
      <b/>
      <sz val="9.75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43" fontId="0" fillId="0" borderId="0" xfId="15" applyFill="1" applyAlignment="1">
      <alignment/>
    </xf>
    <xf numFmtId="43" fontId="1" fillId="0" borderId="0" xfId="15" applyFont="1" applyFill="1" applyAlignment="1">
      <alignment horizontal="center" vertical="center" wrapText="1"/>
    </xf>
    <xf numFmtId="43" fontId="2" fillId="0" borderId="0" xfId="15" applyFont="1" applyFill="1" applyAlignment="1">
      <alignment horizontal="center"/>
    </xf>
    <xf numFmtId="43" fontId="0" fillId="0" borderId="0" xfId="15" applyAlignment="1">
      <alignment/>
    </xf>
    <xf numFmtId="43" fontId="4" fillId="0" borderId="1" xfId="15" applyFont="1" applyBorder="1" applyAlignment="1">
      <alignment horizontal="center" vertical="center" wrapText="1"/>
    </xf>
    <xf numFmtId="43" fontId="4" fillId="0" borderId="2" xfId="15" applyFont="1" applyBorder="1" applyAlignment="1">
      <alignment horizontal="center" vertical="center" wrapText="1"/>
    </xf>
    <xf numFmtId="43" fontId="5" fillId="0" borderId="1" xfId="15" applyFont="1" applyBorder="1" applyAlignment="1">
      <alignment horizontal="center" vertical="center" wrapText="1"/>
    </xf>
    <xf numFmtId="49" fontId="6" fillId="0" borderId="3" xfId="15" applyNumberFormat="1" applyFont="1" applyBorder="1" applyAlignment="1">
      <alignment horizontal="center" vertical="center" wrapText="1"/>
    </xf>
    <xf numFmtId="49" fontId="6" fillId="0" borderId="1" xfId="15" applyNumberFormat="1" applyFont="1" applyBorder="1" applyAlignment="1">
      <alignment horizontal="center" vertical="center" wrapText="1"/>
    </xf>
    <xf numFmtId="49" fontId="6" fillId="0" borderId="1" xfId="15" applyNumberFormat="1" applyFont="1" applyBorder="1" applyAlignment="1">
      <alignment horizontal="center" vertical="center"/>
    </xf>
    <xf numFmtId="49" fontId="6" fillId="0" borderId="2" xfId="15" applyNumberFormat="1" applyFont="1" applyBorder="1" applyAlignment="1">
      <alignment horizontal="center" vertical="center" wrapText="1"/>
    </xf>
    <xf numFmtId="43" fontId="7" fillId="0" borderId="4" xfId="15" applyFont="1" applyBorder="1" applyAlignment="1">
      <alignment horizontal="center" vertical="center" wrapText="1"/>
    </xf>
    <xf numFmtId="49" fontId="7" fillId="0" borderId="5" xfId="15" applyNumberFormat="1" applyFont="1" applyBorder="1" applyAlignment="1">
      <alignment horizontal="left" vertical="center" wrapText="1"/>
    </xf>
    <xf numFmtId="164" fontId="4" fillId="0" borderId="6" xfId="15" applyNumberFormat="1" applyFont="1" applyBorder="1" applyAlignment="1">
      <alignment horizontal="center" vertical="center"/>
    </xf>
    <xf numFmtId="164" fontId="8" fillId="0" borderId="7" xfId="15" applyNumberFormat="1" applyFont="1" applyBorder="1" applyAlignment="1">
      <alignment horizontal="center" vertical="center"/>
    </xf>
    <xf numFmtId="164" fontId="9" fillId="0" borderId="5" xfId="15" applyNumberFormat="1" applyFont="1" applyBorder="1" applyAlignment="1">
      <alignment horizontal="center" vertical="center" wrapText="1"/>
    </xf>
    <xf numFmtId="164" fontId="9" fillId="0" borderId="5" xfId="15" applyNumberFormat="1" applyFont="1" applyBorder="1" applyAlignment="1">
      <alignment horizontal="center" vertical="center"/>
    </xf>
    <xf numFmtId="164" fontId="9" fillId="0" borderId="8" xfId="15" applyNumberFormat="1" applyFont="1" applyBorder="1" applyAlignment="1">
      <alignment horizontal="center" vertical="center"/>
    </xf>
    <xf numFmtId="49" fontId="1" fillId="0" borderId="9" xfId="15" applyNumberFormat="1" applyFont="1" applyBorder="1" applyAlignment="1">
      <alignment horizontal="justify" vertical="center" wrapText="1"/>
    </xf>
    <xf numFmtId="43" fontId="1" fillId="0" borderId="10" xfId="15" applyFont="1" applyBorder="1" applyAlignment="1">
      <alignment horizontal="center" vertical="center"/>
    </xf>
    <xf numFmtId="49" fontId="10" fillId="0" borderId="0" xfId="15" applyNumberFormat="1" applyFont="1" applyFill="1" applyBorder="1" applyAlignment="1" applyProtection="1">
      <alignment horizontal="justify" vertical="center" wrapText="1"/>
      <protection locked="0"/>
    </xf>
    <xf numFmtId="49" fontId="1" fillId="0" borderId="5" xfId="15" applyNumberFormat="1" applyFont="1" applyBorder="1" applyAlignment="1">
      <alignment horizontal="justify" vertical="center" wrapText="1"/>
    </xf>
    <xf numFmtId="164" fontId="8" fillId="0" borderId="5" xfId="15" applyNumberFormat="1" applyFont="1" applyBorder="1" applyAlignment="1">
      <alignment vertical="center"/>
    </xf>
    <xf numFmtId="164" fontId="8" fillId="0" borderId="5" xfId="15" applyNumberFormat="1" applyFont="1" applyBorder="1" applyAlignment="1">
      <alignment horizontal="center" vertical="center"/>
    </xf>
    <xf numFmtId="164" fontId="0" fillId="0" borderId="5" xfId="15" applyNumberForma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49" fontId="1" fillId="0" borderId="11" xfId="15" applyNumberFormat="1" applyFont="1" applyBorder="1" applyAlignment="1">
      <alignment horizontal="justify" vertical="center" wrapText="1"/>
    </xf>
    <xf numFmtId="49" fontId="0" fillId="0" borderId="7" xfId="15" applyNumberFormat="1" applyFont="1" applyBorder="1" applyAlignment="1">
      <alignment horizontal="center" vertical="center"/>
    </xf>
    <xf numFmtId="164" fontId="8" fillId="0" borderId="11" xfId="15" applyNumberFormat="1" applyFon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8" fillId="0" borderId="12" xfId="15" applyNumberFormat="1" applyFont="1" applyBorder="1" applyAlignment="1">
      <alignment horizontal="center" vertical="center"/>
    </xf>
    <xf numFmtId="49" fontId="7" fillId="0" borderId="13" xfId="15" applyNumberFormat="1" applyFont="1" applyBorder="1" applyAlignment="1">
      <alignment horizontal="justify" vertical="center" wrapText="1"/>
    </xf>
    <xf numFmtId="164" fontId="8" fillId="0" borderId="14" xfId="15" applyNumberFormat="1" applyFont="1" applyBorder="1" applyAlignment="1">
      <alignment horizontal="center" vertical="center"/>
    </xf>
    <xf numFmtId="164" fontId="9" fillId="0" borderId="14" xfId="15" applyNumberFormat="1" applyFont="1" applyBorder="1" applyAlignment="1">
      <alignment horizontal="center" vertical="center"/>
    </xf>
    <xf numFmtId="164" fontId="9" fillId="0" borderId="15" xfId="15" applyNumberFormat="1" applyFont="1" applyBorder="1" applyAlignment="1">
      <alignment horizontal="center" vertical="center"/>
    </xf>
    <xf numFmtId="49" fontId="1" fillId="0" borderId="11" xfId="15" applyNumberFormat="1" applyFont="1" applyBorder="1" applyAlignment="1">
      <alignment horizontal="justify" vertical="center" wrapText="1"/>
    </xf>
    <xf numFmtId="49" fontId="10" fillId="0" borderId="16" xfId="15" applyNumberFormat="1" applyFont="1" applyFill="1" applyBorder="1" applyAlignment="1" applyProtection="1">
      <alignment horizontal="justify" vertical="center" wrapText="1"/>
      <protection locked="0"/>
    </xf>
    <xf numFmtId="164" fontId="9" fillId="0" borderId="11" xfId="15" applyNumberFormat="1" applyFont="1" applyBorder="1" applyAlignment="1">
      <alignment horizontal="center" vertical="center"/>
    </xf>
    <xf numFmtId="164" fontId="9" fillId="0" borderId="17" xfId="15" applyNumberFormat="1" applyFont="1" applyBorder="1" applyAlignment="1">
      <alignment horizontal="center" vertical="center"/>
    </xf>
    <xf numFmtId="49" fontId="10" fillId="0" borderId="0" xfId="15" applyNumberFormat="1" applyFont="1" applyFill="1" applyBorder="1" applyAlignment="1" applyProtection="1">
      <alignment horizontal="justify" vertical="center"/>
      <protection locked="0"/>
    </xf>
    <xf numFmtId="49" fontId="24" fillId="0" borderId="5" xfId="0" applyNumberFormat="1" applyFont="1" applyFill="1" applyBorder="1" applyAlignment="1">
      <alignment horizontal="justify" vertical="center" wrapText="1"/>
    </xf>
    <xf numFmtId="49" fontId="24" fillId="0" borderId="7" xfId="0" applyNumberFormat="1" applyFont="1" applyFill="1" applyBorder="1" applyAlignment="1">
      <alignment horizontal="justify" vertical="center" wrapText="1"/>
    </xf>
    <xf numFmtId="49" fontId="24" fillId="0" borderId="11" xfId="0" applyNumberFormat="1" applyFont="1" applyFill="1" applyBorder="1" applyAlignment="1">
      <alignment horizontal="justify" vertical="center" wrapText="1"/>
    </xf>
    <xf numFmtId="49" fontId="7" fillId="0" borderId="18" xfId="15" applyNumberFormat="1" applyFont="1" applyBorder="1" applyAlignment="1">
      <alignment horizontal="justify" vertical="center" wrapText="1"/>
    </xf>
    <xf numFmtId="164" fontId="9" fillId="0" borderId="19" xfId="15" applyNumberFormat="1" applyFont="1" applyBorder="1" applyAlignment="1">
      <alignment horizontal="center" vertical="center"/>
    </xf>
    <xf numFmtId="164" fontId="9" fillId="0" borderId="20" xfId="15" applyNumberFormat="1" applyFont="1" applyBorder="1" applyAlignment="1">
      <alignment horizontal="center" vertical="center"/>
    </xf>
    <xf numFmtId="49" fontId="7" fillId="0" borderId="7" xfId="15" applyNumberFormat="1" applyFont="1" applyBorder="1" applyAlignment="1">
      <alignment horizontal="justify" vertical="center" wrapText="1"/>
    </xf>
    <xf numFmtId="164" fontId="9" fillId="0" borderId="7" xfId="15" applyNumberFormat="1" applyFont="1" applyBorder="1" applyAlignment="1">
      <alignment horizontal="center" vertical="center"/>
    </xf>
    <xf numFmtId="164" fontId="9" fillId="0" borderId="21" xfId="15" applyNumberFormat="1" applyFont="1" applyBorder="1" applyAlignment="1">
      <alignment horizontal="center" vertical="center"/>
    </xf>
    <xf numFmtId="43" fontId="1" fillId="0" borderId="22" xfId="15" applyFont="1" applyBorder="1" applyAlignment="1">
      <alignment horizontal="center" vertical="center"/>
    </xf>
    <xf numFmtId="43" fontId="7" fillId="0" borderId="22" xfId="15" applyFont="1" applyBorder="1" applyAlignment="1">
      <alignment horizontal="left" wrapText="1"/>
    </xf>
    <xf numFmtId="164" fontId="4" fillId="0" borderId="22" xfId="15" applyNumberFormat="1" applyFont="1" applyBorder="1" applyAlignment="1">
      <alignment horizontal="center" vertical="center"/>
    </xf>
    <xf numFmtId="164" fontId="9" fillId="0" borderId="22" xfId="15" applyNumberFormat="1" applyFont="1" applyBorder="1" applyAlignment="1">
      <alignment horizontal="center" vertical="center"/>
    </xf>
    <xf numFmtId="43" fontId="1" fillId="0" borderId="23" xfId="15" applyFont="1" applyBorder="1" applyAlignment="1">
      <alignment horizontal="center" vertical="center"/>
    </xf>
    <xf numFmtId="49" fontId="7" fillId="0" borderId="24" xfId="15" applyNumberFormat="1" applyFont="1" applyBorder="1" applyAlignment="1">
      <alignment vertical="center" wrapText="1"/>
    </xf>
    <xf numFmtId="164" fontId="4" fillId="0" borderId="25" xfId="15" applyNumberFormat="1" applyFont="1" applyBorder="1" applyAlignment="1">
      <alignment horizontal="center" vertical="center"/>
    </xf>
    <xf numFmtId="164" fontId="12" fillId="0" borderId="24" xfId="15" applyNumberFormat="1" applyFont="1" applyBorder="1" applyAlignment="1">
      <alignment horizontal="center" vertical="center"/>
    </xf>
    <xf numFmtId="164" fontId="12" fillId="0" borderId="24" xfId="15" applyNumberFormat="1" applyFont="1" applyBorder="1" applyAlignment="1">
      <alignment vertical="center" wrapText="1"/>
    </xf>
    <xf numFmtId="164" fontId="12" fillId="0" borderId="26" xfId="15" applyNumberFormat="1" applyFont="1" applyBorder="1" applyAlignment="1">
      <alignment horizontal="center" vertical="center"/>
    </xf>
    <xf numFmtId="49" fontId="1" fillId="0" borderId="1" xfId="15" applyNumberFormat="1" applyFont="1" applyBorder="1" applyAlignment="1">
      <alignment horizontal="justify" vertical="center" wrapText="1"/>
    </xf>
    <xf numFmtId="164" fontId="4" fillId="0" borderId="11" xfId="15" applyNumberFormat="1" applyFont="1" applyBorder="1" applyAlignment="1">
      <alignment horizontal="center" vertical="center"/>
    </xf>
    <xf numFmtId="164" fontId="4" fillId="0" borderId="12" xfId="15" applyNumberFormat="1" applyFont="1" applyBorder="1" applyAlignment="1">
      <alignment horizontal="center" vertical="center"/>
    </xf>
    <xf numFmtId="49" fontId="24" fillId="0" borderId="11" xfId="15" applyNumberFormat="1" applyFont="1" applyFill="1" applyBorder="1" applyAlignment="1">
      <alignment horizontal="justify" vertical="center" wrapText="1"/>
    </xf>
    <xf numFmtId="164" fontId="4" fillId="0" borderId="5" xfId="15" applyNumberFormat="1" applyFont="1" applyFill="1" applyBorder="1" applyAlignment="1">
      <alignment horizontal="center" vertical="center"/>
    </xf>
    <xf numFmtId="164" fontId="4" fillId="0" borderId="11" xfId="15" applyNumberFormat="1" applyFont="1" applyFill="1" applyBorder="1" applyAlignment="1">
      <alignment horizontal="center" vertical="center"/>
    </xf>
    <xf numFmtId="49" fontId="7" fillId="0" borderId="1" xfId="15" applyNumberFormat="1" applyFont="1" applyBorder="1" applyAlignment="1">
      <alignment horizontal="left" wrapText="1"/>
    </xf>
    <xf numFmtId="164" fontId="4" fillId="0" borderId="18" xfId="15" applyNumberFormat="1" applyFont="1" applyBorder="1" applyAlignment="1">
      <alignment horizontal="center" vertical="center"/>
    </xf>
    <xf numFmtId="43" fontId="0" fillId="0" borderId="0" xfId="15" applyAlignment="1">
      <alignment/>
    </xf>
    <xf numFmtId="43" fontId="1" fillId="0" borderId="0" xfId="15" applyFont="1" applyBorder="1" applyAlignment="1">
      <alignment wrapText="1"/>
    </xf>
    <xf numFmtId="43" fontId="1" fillId="0" borderId="0" xfId="15" applyFont="1" applyBorder="1" applyAlignment="1">
      <alignment wrapText="1"/>
    </xf>
    <xf numFmtId="43" fontId="0" fillId="0" borderId="27" xfId="15" applyBorder="1" applyAlignment="1">
      <alignment/>
    </xf>
    <xf numFmtId="43" fontId="16" fillId="0" borderId="11" xfId="15" applyFont="1" applyBorder="1" applyAlignment="1">
      <alignment horizontal="justify" vertical="center" wrapText="1"/>
    </xf>
    <xf numFmtId="164" fontId="0" fillId="0" borderId="12" xfId="15" applyNumberFormat="1" applyBorder="1" applyAlignment="1">
      <alignment vertical="center"/>
    </xf>
    <xf numFmtId="43" fontId="1" fillId="0" borderId="4" xfId="15" applyFont="1" applyBorder="1" applyAlignment="1">
      <alignment horizontal="center" vertical="center"/>
    </xf>
    <xf numFmtId="43" fontId="16" fillId="0" borderId="5" xfId="15" applyFont="1" applyBorder="1" applyAlignment="1">
      <alignment horizontal="justify" vertical="center" wrapText="1"/>
    </xf>
    <xf numFmtId="164" fontId="0" fillId="0" borderId="8" xfId="15" applyNumberFormat="1" applyBorder="1" applyAlignment="1">
      <alignment vertical="center"/>
    </xf>
    <xf numFmtId="43" fontId="1" fillId="0" borderId="3" xfId="15" applyFont="1" applyBorder="1" applyAlignment="1">
      <alignment horizontal="center" vertical="center"/>
    </xf>
    <xf numFmtId="43" fontId="16" fillId="0" borderId="1" xfId="15" applyFont="1" applyBorder="1" applyAlignment="1">
      <alignment horizontal="justify" vertical="center" wrapText="1"/>
    </xf>
    <xf numFmtId="164" fontId="0" fillId="0" borderId="2" xfId="15" applyNumberFormat="1" applyBorder="1" applyAlignment="1">
      <alignment vertical="center"/>
    </xf>
    <xf numFmtId="43" fontId="0" fillId="0" borderId="3" xfId="15" applyBorder="1" applyAlignment="1">
      <alignment horizontal="center" vertical="center"/>
    </xf>
    <xf numFmtId="164" fontId="15" fillId="0" borderId="28" xfId="15" applyNumberFormat="1" applyFont="1" applyBorder="1" applyAlignment="1">
      <alignment vertical="center"/>
    </xf>
    <xf numFmtId="43" fontId="0" fillId="0" borderId="0" xfId="15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4" fillId="0" borderId="5" xfId="15" applyNumberFormat="1" applyFont="1" applyFill="1" applyBorder="1" applyAlignment="1">
      <alignment horizontal="justify" vertical="center" wrapText="1"/>
    </xf>
    <xf numFmtId="43" fontId="0" fillId="0" borderId="0" xfId="15" applyAlignment="1">
      <alignment horizontal="justify" vertical="center"/>
    </xf>
    <xf numFmtId="164" fontId="0" fillId="0" borderId="0" xfId="15" applyNumberFormat="1" applyAlignment="1">
      <alignment/>
    </xf>
    <xf numFmtId="43" fontId="1" fillId="0" borderId="27" xfId="15" applyFont="1" applyBorder="1" applyAlignment="1">
      <alignment horizontal="center" vertical="center"/>
    </xf>
    <xf numFmtId="49" fontId="16" fillId="0" borderId="11" xfId="15" applyNumberFormat="1" applyFont="1" applyBorder="1" applyAlignment="1">
      <alignment horizontal="justify" vertical="center" wrapText="1"/>
    </xf>
    <xf numFmtId="49" fontId="16" fillId="0" borderId="1" xfId="15" applyNumberFormat="1" applyFont="1" applyBorder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right" indent="15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43" fontId="1" fillId="0" borderId="0" xfId="15" applyFont="1" applyFill="1" applyAlignment="1">
      <alignment vertical="center" wrapText="1"/>
    </xf>
    <xf numFmtId="43" fontId="21" fillId="0" borderId="0" xfId="15" applyFont="1" applyFill="1" applyAlignment="1">
      <alignment/>
    </xf>
    <xf numFmtId="43" fontId="1" fillId="0" borderId="0" xfId="15" applyFont="1" applyFill="1" applyAlignment="1">
      <alignment/>
    </xf>
    <xf numFmtId="43" fontId="22" fillId="0" borderId="0" xfId="15" applyFont="1" applyFill="1" applyAlignment="1">
      <alignment/>
    </xf>
    <xf numFmtId="43" fontId="0" fillId="0" borderId="0" xfId="15" applyFill="1" applyAlignment="1">
      <alignment/>
    </xf>
    <xf numFmtId="43" fontId="23" fillId="0" borderId="0" xfId="15" applyFont="1" applyFill="1" applyAlignment="1">
      <alignment/>
    </xf>
    <xf numFmtId="43" fontId="24" fillId="0" borderId="18" xfId="15" applyFont="1" applyFill="1" applyBorder="1" applyAlignment="1">
      <alignment horizontal="center" vertical="center" wrapText="1"/>
    </xf>
    <xf numFmtId="43" fontId="24" fillId="0" borderId="28" xfId="15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0" fillId="0" borderId="24" xfId="15" applyNumberFormat="1" applyFont="1" applyFill="1" applyBorder="1" applyAlignment="1">
      <alignment horizontal="justify" vertical="center" wrapText="1"/>
    </xf>
    <xf numFmtId="164" fontId="0" fillId="0" borderId="24" xfId="15" applyNumberFormat="1" applyFill="1" applyBorder="1" applyAlignment="1">
      <alignment horizontal="center" vertical="center"/>
    </xf>
    <xf numFmtId="164" fontId="0" fillId="0" borderId="26" xfId="15" applyNumberFormat="1" applyFill="1" applyBorder="1" applyAlignment="1">
      <alignment horizontal="center" vertical="center"/>
    </xf>
    <xf numFmtId="49" fontId="0" fillId="0" borderId="7" xfId="15" applyNumberFormat="1" applyFont="1" applyFill="1" applyBorder="1" applyAlignment="1">
      <alignment horizontal="justify" vertical="center" wrapText="1"/>
    </xf>
    <xf numFmtId="164" fontId="0" fillId="0" borderId="5" xfId="15" applyNumberFormat="1" applyFill="1" applyBorder="1" applyAlignment="1">
      <alignment horizontal="center" vertical="center"/>
    </xf>
    <xf numFmtId="164" fontId="0" fillId="0" borderId="8" xfId="15" applyNumberFormat="1" applyFill="1" applyBorder="1" applyAlignment="1">
      <alignment horizontal="center" vertical="center"/>
    </xf>
    <xf numFmtId="49" fontId="0" fillId="0" borderId="1" xfId="15" applyNumberFormat="1" applyFont="1" applyFill="1" applyBorder="1" applyAlignment="1">
      <alignment horizontal="justify" vertical="center" wrapText="1"/>
    </xf>
    <xf numFmtId="49" fontId="0" fillId="0" borderId="11" xfId="15" applyNumberFormat="1" applyFont="1" applyFill="1" applyBorder="1" applyAlignment="1">
      <alignment horizontal="justify" vertical="center" wrapText="1"/>
    </xf>
    <xf numFmtId="49" fontId="0" fillId="0" borderId="18" xfId="15" applyNumberFormat="1" applyFont="1" applyFill="1" applyBorder="1" applyAlignment="1">
      <alignment horizontal="justify" vertical="center" wrapText="1"/>
    </xf>
    <xf numFmtId="164" fontId="0" fillId="0" borderId="18" xfId="15" applyNumberFormat="1" applyFill="1" applyBorder="1" applyAlignment="1">
      <alignment horizontal="center" vertical="center"/>
    </xf>
    <xf numFmtId="164" fontId="0" fillId="0" borderId="28" xfId="15" applyNumberFormat="1" applyFill="1" applyBorder="1" applyAlignment="1">
      <alignment horizontal="center" vertical="center"/>
    </xf>
    <xf numFmtId="43" fontId="1" fillId="0" borderId="29" xfId="15" applyFont="1" applyFill="1" applyBorder="1" applyAlignment="1">
      <alignment horizontal="center" vertical="center"/>
    </xf>
    <xf numFmtId="43" fontId="25" fillId="0" borderId="31" xfId="15" applyFont="1" applyFill="1" applyBorder="1" applyAlignment="1">
      <alignment horizontal="center" vertical="center" wrapText="1"/>
    </xf>
    <xf numFmtId="164" fontId="1" fillId="0" borderId="31" xfId="15" applyNumberFormat="1" applyFont="1" applyFill="1" applyBorder="1" applyAlignment="1">
      <alignment horizontal="center" vertical="center"/>
    </xf>
    <xf numFmtId="164" fontId="1" fillId="0" borderId="32" xfId="15" applyNumberFormat="1" applyFont="1" applyFill="1" applyBorder="1" applyAlignment="1">
      <alignment horizontal="center" vertical="center"/>
    </xf>
    <xf numFmtId="49" fontId="1" fillId="0" borderId="33" xfId="15" applyNumberFormat="1" applyFont="1" applyFill="1" applyBorder="1" applyAlignment="1">
      <alignment horizontal="center" vertical="center"/>
    </xf>
    <xf numFmtId="164" fontId="0" fillId="0" borderId="24" xfId="15" applyNumberFormat="1" applyFont="1" applyFill="1" applyBorder="1" applyAlignment="1">
      <alignment horizontal="center" vertical="center"/>
    </xf>
    <xf numFmtId="49" fontId="16" fillId="0" borderId="1" xfId="15" applyNumberFormat="1" applyFont="1" applyFill="1" applyBorder="1" applyAlignment="1">
      <alignment horizontal="justify" vertical="center" wrapText="1"/>
    </xf>
    <xf numFmtId="164" fontId="0" fillId="0" borderId="1" xfId="15" applyNumberFormat="1" applyFont="1" applyFill="1" applyBorder="1" applyAlignment="1">
      <alignment horizontal="center" vertical="center"/>
    </xf>
    <xf numFmtId="164" fontId="0" fillId="0" borderId="1" xfId="15" applyNumberFormat="1" applyFill="1" applyBorder="1" applyAlignment="1">
      <alignment horizontal="center" vertical="center"/>
    </xf>
    <xf numFmtId="164" fontId="0" fillId="0" borderId="5" xfId="15" applyNumberFormat="1" applyFont="1" applyFill="1" applyBorder="1" applyAlignment="1">
      <alignment horizontal="center" vertical="center"/>
    </xf>
    <xf numFmtId="49" fontId="16" fillId="0" borderId="7" xfId="15" applyNumberFormat="1" applyFont="1" applyFill="1" applyBorder="1" applyAlignment="1">
      <alignment horizontal="justify" vertical="center" wrapText="1"/>
    </xf>
    <xf numFmtId="164" fontId="0" fillId="0" borderId="7" xfId="15" applyNumberFormat="1" applyFill="1" applyBorder="1" applyAlignment="1">
      <alignment horizontal="center" vertical="center"/>
    </xf>
    <xf numFmtId="49" fontId="1" fillId="0" borderId="34" xfId="15" applyNumberFormat="1" applyFont="1" applyFill="1" applyBorder="1" applyAlignment="1">
      <alignment horizontal="center" vertical="center"/>
    </xf>
    <xf numFmtId="49" fontId="16" fillId="0" borderId="18" xfId="15" applyNumberFormat="1" applyFont="1" applyFill="1" applyBorder="1" applyAlignment="1">
      <alignment horizontal="justify" vertical="center" wrapText="1"/>
    </xf>
    <xf numFmtId="164" fontId="0" fillId="0" borderId="18" xfId="15" applyNumberFormat="1" applyFont="1" applyFill="1" applyBorder="1" applyAlignment="1">
      <alignment horizontal="center" vertical="center"/>
    </xf>
    <xf numFmtId="43" fontId="1" fillId="0" borderId="31" xfId="15" applyFont="1" applyFill="1" applyBorder="1" applyAlignment="1">
      <alignment horizontal="center" vertical="center"/>
    </xf>
    <xf numFmtId="164" fontId="1" fillId="0" borderId="31" xfId="15" applyNumberFormat="1" applyFont="1" applyFill="1" applyBorder="1" applyAlignment="1">
      <alignment horizontal="center" vertical="center"/>
    </xf>
    <xf numFmtId="164" fontId="1" fillId="0" borderId="32" xfId="15" applyNumberFormat="1" applyFont="1" applyFill="1" applyBorder="1" applyAlignment="1">
      <alignment horizontal="center" vertical="center"/>
    </xf>
    <xf numFmtId="43" fontId="1" fillId="0" borderId="35" xfId="15" applyFont="1" applyFill="1" applyBorder="1" applyAlignment="1">
      <alignment horizontal="center" vertical="center"/>
    </xf>
    <xf numFmtId="164" fontId="1" fillId="0" borderId="35" xfId="15" applyNumberFormat="1" applyFont="1" applyFill="1" applyBorder="1" applyAlignment="1">
      <alignment horizontal="center" vertical="center"/>
    </xf>
    <xf numFmtId="49" fontId="0" fillId="0" borderId="1" xfId="15" applyNumberFormat="1" applyFont="1" applyFill="1" applyBorder="1" applyAlignment="1">
      <alignment horizontal="justify" vertical="center" wrapText="1"/>
    </xf>
    <xf numFmtId="164" fontId="0" fillId="0" borderId="24" xfId="15" applyNumberFormat="1" applyFont="1" applyFill="1" applyBorder="1" applyAlignment="1">
      <alignment horizontal="center" vertical="center"/>
    </xf>
    <xf numFmtId="164" fontId="0" fillId="0" borderId="36" xfId="15" applyNumberFormat="1" applyFont="1" applyFill="1" applyBorder="1" applyAlignment="1">
      <alignment horizontal="center" vertical="center"/>
    </xf>
    <xf numFmtId="164" fontId="0" fillId="0" borderId="1" xfId="15" applyNumberFormat="1" applyFont="1" applyFill="1" applyBorder="1" applyAlignment="1">
      <alignment horizontal="center" vertical="center"/>
    </xf>
    <xf numFmtId="164" fontId="0" fillId="0" borderId="2" xfId="15" applyNumberFormat="1" applyFont="1" applyFill="1" applyBorder="1" applyAlignment="1">
      <alignment horizontal="center" vertical="center"/>
    </xf>
    <xf numFmtId="43" fontId="1" fillId="0" borderId="31" xfId="15" applyFont="1" applyFill="1" applyBorder="1" applyAlignment="1">
      <alignment horizontal="center" vertical="center" wrapText="1"/>
    </xf>
    <xf numFmtId="43" fontId="1" fillId="0" borderId="35" xfId="15" applyFont="1" applyFill="1" applyBorder="1" applyAlignment="1">
      <alignment horizontal="center" vertical="center" wrapText="1"/>
    </xf>
    <xf numFmtId="43" fontId="0" fillId="0" borderId="24" xfId="15" applyFont="1" applyFill="1" applyBorder="1" applyAlignment="1">
      <alignment horizontal="center" vertical="center"/>
    </xf>
    <xf numFmtId="164" fontId="0" fillId="0" borderId="36" xfId="15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justify" vertical="center" wrapText="1"/>
    </xf>
    <xf numFmtId="164" fontId="0" fillId="0" borderId="11" xfId="15" applyNumberFormat="1" applyFont="1" applyFill="1" applyBorder="1" applyAlignment="1">
      <alignment horizontal="center" vertical="center"/>
    </xf>
    <xf numFmtId="43" fontId="0" fillId="0" borderId="11" xfId="15" applyFont="1" applyFill="1" applyBorder="1" applyAlignment="1">
      <alignment horizontal="center" vertical="center"/>
    </xf>
    <xf numFmtId="164" fontId="0" fillId="0" borderId="2" xfId="15" applyNumberFormat="1" applyFont="1" applyFill="1" applyBorder="1" applyAlignment="1">
      <alignment horizontal="center" vertical="center"/>
    </xf>
    <xf numFmtId="43" fontId="0" fillId="0" borderId="1" xfId="15" applyFont="1" applyFill="1" applyBorder="1" applyAlignment="1">
      <alignment horizontal="center" vertical="center"/>
    </xf>
    <xf numFmtId="49" fontId="16" fillId="0" borderId="19" xfId="15" applyNumberFormat="1" applyFont="1" applyFill="1" applyBorder="1" applyAlignment="1">
      <alignment horizontal="justify" vertical="center" wrapText="1"/>
    </xf>
    <xf numFmtId="164" fontId="0" fillId="0" borderId="19" xfId="15" applyNumberFormat="1" applyFont="1" applyFill="1" applyBorder="1" applyAlignment="1">
      <alignment horizontal="center" vertical="center"/>
    </xf>
    <xf numFmtId="164" fontId="0" fillId="0" borderId="21" xfId="15" applyNumberFormat="1" applyFont="1" applyFill="1" applyBorder="1" applyAlignment="1">
      <alignment horizontal="center" vertical="center"/>
    </xf>
    <xf numFmtId="164" fontId="4" fillId="0" borderId="19" xfId="15" applyNumberFormat="1" applyFont="1" applyFill="1" applyBorder="1" applyAlignment="1">
      <alignment vertical="center"/>
    </xf>
    <xf numFmtId="164" fontId="0" fillId="0" borderId="19" xfId="15" applyNumberFormat="1" applyFont="1" applyFill="1" applyBorder="1" applyAlignment="1">
      <alignment horizontal="center" vertical="center"/>
    </xf>
    <xf numFmtId="164" fontId="0" fillId="0" borderId="20" xfId="15" applyNumberFormat="1" applyFont="1" applyFill="1" applyBorder="1" applyAlignment="1">
      <alignment horizontal="center" vertical="center"/>
    </xf>
    <xf numFmtId="49" fontId="16" fillId="0" borderId="11" xfId="15" applyNumberFormat="1" applyFont="1" applyFill="1" applyBorder="1" applyAlignment="1">
      <alignment horizontal="justify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4" fontId="4" fillId="0" borderId="11" xfId="15" applyNumberFormat="1" applyFont="1" applyFill="1" applyBorder="1" applyAlignment="1">
      <alignment vertical="center"/>
    </xf>
    <xf numFmtId="164" fontId="0" fillId="0" borderId="12" xfId="15" applyNumberFormat="1" applyFont="1" applyFill="1" applyBorder="1" applyAlignment="1">
      <alignment horizontal="center" vertical="center"/>
    </xf>
    <xf numFmtId="164" fontId="4" fillId="0" borderId="7" xfId="15" applyNumberFormat="1" applyFont="1" applyFill="1" applyBorder="1" applyAlignment="1">
      <alignment vertical="center"/>
    </xf>
    <xf numFmtId="164" fontId="0" fillId="0" borderId="7" xfId="15" applyNumberFormat="1" applyFont="1" applyFill="1" applyBorder="1" applyAlignment="1">
      <alignment horizontal="center" vertical="center"/>
    </xf>
    <xf numFmtId="164" fontId="0" fillId="0" borderId="21" xfId="15" applyNumberFormat="1" applyFont="1" applyFill="1" applyBorder="1" applyAlignment="1">
      <alignment horizontal="center" vertical="center"/>
    </xf>
    <xf numFmtId="164" fontId="4" fillId="0" borderId="1" xfId="15" applyNumberFormat="1" applyFont="1" applyFill="1" applyBorder="1" applyAlignment="1">
      <alignment vertical="center"/>
    </xf>
    <xf numFmtId="49" fontId="0" fillId="0" borderId="19" xfId="15" applyNumberFormat="1" applyFont="1" applyFill="1" applyBorder="1" applyAlignment="1">
      <alignment horizontal="justify" vertical="center" wrapText="1"/>
    </xf>
    <xf numFmtId="43" fontId="0" fillId="0" borderId="0" xfId="15" applyFill="1" applyAlignment="1">
      <alignment wrapText="1"/>
    </xf>
    <xf numFmtId="164" fontId="0" fillId="0" borderId="0" xfId="15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justify" vertical="center" wrapText="1"/>
    </xf>
    <xf numFmtId="164" fontId="4" fillId="0" borderId="24" xfId="15" applyNumberFormat="1" applyFont="1" applyFill="1" applyBorder="1" applyAlignment="1">
      <alignment vertical="center"/>
    </xf>
    <xf numFmtId="164" fontId="7" fillId="0" borderId="26" xfId="15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164" fontId="7" fillId="0" borderId="2" xfId="15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164" fontId="7" fillId="0" borderId="12" xfId="15" applyNumberFormat="1" applyFont="1" applyFill="1" applyBorder="1" applyAlignment="1">
      <alignment vertical="center"/>
    </xf>
    <xf numFmtId="49" fontId="7" fillId="0" borderId="1" xfId="15" applyNumberFormat="1" applyFont="1" applyFill="1" applyBorder="1" applyAlignment="1">
      <alignment horizontal="center" vertical="center"/>
    </xf>
    <xf numFmtId="164" fontId="4" fillId="0" borderId="1" xfId="15" applyNumberFormat="1" applyFont="1" applyFill="1" applyBorder="1" applyAlignment="1">
      <alignment horizontal="center" vertical="center"/>
    </xf>
    <xf numFmtId="164" fontId="4" fillId="0" borderId="5" xfId="15" applyNumberFormat="1" applyFont="1" applyFill="1" applyBorder="1" applyAlignment="1">
      <alignment vertical="center"/>
    </xf>
    <xf numFmtId="49" fontId="7" fillId="0" borderId="3" xfId="15" applyNumberFormat="1" applyFont="1" applyFill="1" applyBorder="1" applyAlignment="1">
      <alignment horizontal="center" vertical="center"/>
    </xf>
    <xf numFmtId="49" fontId="24" fillId="0" borderId="1" xfId="15" applyNumberFormat="1" applyFont="1" applyFill="1" applyBorder="1" applyAlignment="1">
      <alignment horizontal="justify" vertical="center" wrapText="1"/>
    </xf>
    <xf numFmtId="49" fontId="7" fillId="0" borderId="5" xfId="15" applyNumberFormat="1" applyFont="1" applyFill="1" applyBorder="1" applyAlignment="1">
      <alignment horizontal="center" vertical="center"/>
    </xf>
    <xf numFmtId="164" fontId="7" fillId="0" borderId="8" xfId="15" applyNumberFormat="1" applyFont="1" applyFill="1" applyBorder="1" applyAlignment="1">
      <alignment vertical="center"/>
    </xf>
    <xf numFmtId="164" fontId="7" fillId="0" borderId="21" xfId="15" applyNumberFormat="1" applyFont="1" applyFill="1" applyBorder="1" applyAlignment="1">
      <alignment vertical="center"/>
    </xf>
    <xf numFmtId="164" fontId="12" fillId="0" borderId="31" xfId="15" applyNumberFormat="1" applyFont="1" applyFill="1" applyBorder="1" applyAlignment="1">
      <alignment horizontal="center" vertical="center"/>
    </xf>
    <xf numFmtId="164" fontId="12" fillId="0" borderId="31" xfId="15" applyNumberFormat="1" applyFont="1" applyFill="1" applyBorder="1" applyAlignment="1">
      <alignment vertical="center"/>
    </xf>
    <xf numFmtId="164" fontId="7" fillId="0" borderId="32" xfId="15" applyNumberFormat="1" applyFont="1" applyFill="1" applyBorder="1" applyAlignment="1">
      <alignment vertical="center"/>
    </xf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wrapText="1"/>
    </xf>
    <xf numFmtId="164" fontId="26" fillId="0" borderId="0" xfId="15" applyNumberFormat="1" applyFont="1" applyFill="1" applyAlignment="1">
      <alignment vertical="center"/>
    </xf>
    <xf numFmtId="164" fontId="4" fillId="0" borderId="0" xfId="15" applyNumberFormat="1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/>
    </xf>
    <xf numFmtId="164" fontId="0" fillId="0" borderId="11" xfId="15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vertical="center" wrapText="1"/>
    </xf>
    <xf numFmtId="49" fontId="7" fillId="0" borderId="11" xfId="15" applyNumberFormat="1" applyFont="1" applyFill="1" applyBorder="1" applyAlignment="1">
      <alignment horizontal="center" vertical="center"/>
    </xf>
    <xf numFmtId="43" fontId="22" fillId="0" borderId="18" xfId="15" applyFont="1" applyFill="1" applyBorder="1" applyAlignment="1">
      <alignment horizontal="center" vertical="center" wrapText="1"/>
    </xf>
    <xf numFmtId="49" fontId="16" fillId="0" borderId="24" xfId="15" applyNumberFormat="1" applyFont="1" applyFill="1" applyBorder="1" applyAlignment="1">
      <alignment horizontal="justify" vertical="center" wrapText="1"/>
    </xf>
    <xf numFmtId="164" fontId="0" fillId="0" borderId="26" xfId="15" applyNumberFormat="1" applyFont="1" applyFill="1" applyBorder="1" applyAlignment="1">
      <alignment horizontal="center" vertical="center"/>
    </xf>
    <xf numFmtId="164" fontId="13" fillId="0" borderId="19" xfId="15" applyNumberFormat="1" applyFont="1" applyBorder="1" applyAlignment="1">
      <alignment horizontal="center" vertical="center"/>
    </xf>
    <xf numFmtId="164" fontId="9" fillId="0" borderId="1" xfId="15" applyNumberFormat="1" applyFont="1" applyBorder="1" applyAlignment="1">
      <alignment horizontal="center" vertical="center"/>
    </xf>
    <xf numFmtId="164" fontId="9" fillId="0" borderId="2" xfId="15" applyNumberFormat="1" applyFont="1" applyBorder="1" applyAlignment="1">
      <alignment horizontal="center" vertical="center"/>
    </xf>
    <xf numFmtId="164" fontId="13" fillId="0" borderId="28" xfId="15" applyNumberFormat="1" applyFont="1" applyBorder="1" applyAlignment="1">
      <alignment horizontal="center" vertical="center"/>
    </xf>
    <xf numFmtId="0" fontId="17" fillId="0" borderId="0" xfId="0" applyNumberFormat="1" applyFill="1" applyBorder="1" applyAlignment="1" applyProtection="1">
      <alignment horizontal="left"/>
      <protection locked="0"/>
    </xf>
    <xf numFmtId="43" fontId="28" fillId="0" borderId="37" xfId="15" applyFont="1" applyBorder="1" applyAlignment="1">
      <alignment horizontal="center" vertical="center"/>
    </xf>
    <xf numFmtId="43" fontId="28" fillId="0" borderId="38" xfId="15" applyFont="1" applyBorder="1" applyAlignment="1">
      <alignment horizontal="center" vertical="center"/>
    </xf>
    <xf numFmtId="43" fontId="28" fillId="0" borderId="38" xfId="15" applyFont="1" applyBorder="1" applyAlignment="1">
      <alignment vertical="center"/>
    </xf>
    <xf numFmtId="43" fontId="28" fillId="0" borderId="39" xfId="15" applyFont="1" applyBorder="1" applyAlignment="1">
      <alignment horizontal="center" vertical="center"/>
    </xf>
    <xf numFmtId="49" fontId="31" fillId="2" borderId="40" xfId="0" applyFont="1" applyBorder="1" applyAlignment="1">
      <alignment horizontal="center" vertical="center" wrapText="1"/>
    </xf>
    <xf numFmtId="49" fontId="31" fillId="2" borderId="41" xfId="0" applyFont="1" applyBorder="1" applyAlignment="1">
      <alignment horizontal="center" vertical="center" wrapText="1"/>
    </xf>
    <xf numFmtId="49" fontId="32" fillId="2" borderId="41" xfId="0" applyBorder="1" applyAlignment="1">
      <alignment horizontal="justify" vertical="center" wrapText="1"/>
    </xf>
    <xf numFmtId="43" fontId="32" fillId="2" borderId="41" xfId="0" applyNumberFormat="1" applyBorder="1" applyAlignment="1">
      <alignment vertical="center" wrapText="1"/>
    </xf>
    <xf numFmtId="43" fontId="32" fillId="2" borderId="42" xfId="0" applyNumberFormat="1" applyBorder="1" applyAlignment="1">
      <alignment vertical="center" wrapText="1"/>
    </xf>
    <xf numFmtId="49" fontId="31" fillId="2" borderId="43" xfId="0" applyFont="1" applyBorder="1" applyAlignment="1">
      <alignment horizontal="center" vertical="center" wrapText="1"/>
    </xf>
    <xf numFmtId="49" fontId="31" fillId="2" borderId="44" xfId="0" applyFont="1" applyBorder="1" applyAlignment="1">
      <alignment horizontal="center" vertical="center" wrapText="1"/>
    </xf>
    <xf numFmtId="49" fontId="32" fillId="2" borderId="44" xfId="0" applyBorder="1" applyAlignment="1">
      <alignment horizontal="justify" vertical="center" wrapText="1"/>
    </xf>
    <xf numFmtId="43" fontId="32" fillId="2" borderId="44" xfId="0" applyNumberFormat="1" applyBorder="1" applyAlignment="1">
      <alignment vertical="center" wrapText="1"/>
    </xf>
    <xf numFmtId="43" fontId="32" fillId="2" borderId="45" xfId="0" applyNumberFormat="1" applyBorder="1" applyAlignment="1">
      <alignment vertical="center" wrapText="1"/>
    </xf>
    <xf numFmtId="49" fontId="33" fillId="2" borderId="0" xfId="0" applyBorder="1" applyAlignment="1">
      <alignment vertical="center" wrapText="1"/>
    </xf>
    <xf numFmtId="49" fontId="33" fillId="2" borderId="0" xfId="0" applyBorder="1" applyAlignment="1">
      <alignment vertical="center" wrapText="1"/>
    </xf>
    <xf numFmtId="49" fontId="33" fillId="2" borderId="0" xfId="0" applyBorder="1" applyAlignment="1">
      <alignment vertical="center" wrapText="1"/>
    </xf>
    <xf numFmtId="49" fontId="33" fillId="2" borderId="0" xfId="0" applyBorder="1" applyAlignment="1">
      <alignment vertical="center" wrapText="1"/>
    </xf>
    <xf numFmtId="43" fontId="34" fillId="2" borderId="46" xfId="15" applyNumberFormat="1" applyFont="1" applyBorder="1" applyAlignment="1">
      <alignment horizontal="center" vertical="center" wrapText="1"/>
    </xf>
    <xf numFmtId="43" fontId="34" fillId="2" borderId="46" xfId="0" applyNumberFormat="1" applyBorder="1" applyAlignment="1">
      <alignment vertical="center" wrapText="1"/>
    </xf>
    <xf numFmtId="43" fontId="34" fillId="2" borderId="47" xfId="0" applyNumberFormat="1" applyBorder="1" applyAlignment="1">
      <alignment vertical="center" wrapText="1"/>
    </xf>
    <xf numFmtId="49" fontId="30" fillId="3" borderId="41" xfId="0" applyFont="1" applyFill="1" applyBorder="1" applyAlignment="1">
      <alignment horizontal="center" vertical="center" wrapText="1"/>
    </xf>
    <xf numFmtId="49" fontId="29" fillId="4" borderId="40" xfId="0" applyFont="1" applyFill="1" applyBorder="1" applyAlignment="1">
      <alignment horizontal="center" vertical="center" wrapText="1"/>
    </xf>
    <xf numFmtId="49" fontId="30" fillId="4" borderId="41" xfId="0" applyFont="1" applyFill="1" applyBorder="1" applyAlignment="1">
      <alignment horizontal="center" vertical="center" wrapText="1"/>
    </xf>
    <xf numFmtId="49" fontId="29" fillId="4" borderId="41" xfId="0" applyFont="1" applyFill="1" applyBorder="1" applyAlignment="1">
      <alignment horizontal="center" vertical="center" wrapText="1"/>
    </xf>
    <xf numFmtId="49" fontId="29" fillId="4" borderId="41" xfId="0" applyFill="1" applyBorder="1" applyAlignment="1">
      <alignment horizontal="justify" vertical="center" wrapText="1"/>
    </xf>
    <xf numFmtId="43" fontId="29" fillId="4" borderId="41" xfId="0" applyNumberFormat="1" applyFill="1" applyBorder="1" applyAlignment="1">
      <alignment vertical="center" wrapText="1"/>
    </xf>
    <xf numFmtId="43" fontId="29" fillId="4" borderId="42" xfId="0" applyNumberFormat="1" applyFill="1" applyBorder="1" applyAlignment="1">
      <alignment vertical="center" wrapText="1"/>
    </xf>
    <xf numFmtId="49" fontId="31" fillId="3" borderId="41" xfId="0" applyFont="1" applyFill="1" applyBorder="1" applyAlignment="1">
      <alignment horizontal="center" vertical="center" wrapText="1"/>
    </xf>
    <xf numFmtId="43" fontId="32" fillId="3" borderId="41" xfId="0" applyNumberFormat="1" applyFill="1" applyBorder="1" applyAlignment="1">
      <alignment vertical="center" wrapText="1"/>
    </xf>
    <xf numFmtId="43" fontId="32" fillId="3" borderId="42" xfId="0" applyNumberFormat="1" applyFill="1" applyBorder="1" applyAlignment="1">
      <alignment vertical="center" wrapText="1"/>
    </xf>
    <xf numFmtId="49" fontId="31" fillId="3" borderId="41" xfId="0" applyFont="1" applyFill="1" applyBorder="1" applyAlignment="1">
      <alignment horizontal="justify" vertical="center" wrapText="1"/>
    </xf>
    <xf numFmtId="43" fontId="0" fillId="0" borderId="0" xfId="0" applyNumberFormat="1" applyAlignment="1">
      <alignment vertical="center"/>
    </xf>
    <xf numFmtId="0" fontId="30" fillId="5" borderId="41" xfId="0" applyNumberFormat="1" applyFont="1" applyFill="1" applyBorder="1" applyAlignment="1" applyProtection="1">
      <alignment horizontal="center" vertical="center" wrapText="1"/>
      <protection/>
    </xf>
    <xf numFmtId="0" fontId="31" fillId="0" borderId="41" xfId="0" applyNumberFormat="1" applyFont="1" applyFill="1" applyBorder="1" applyAlignment="1" applyProtection="1">
      <alignment horizontal="center" vertical="center" wrapText="1"/>
      <protection/>
    </xf>
    <xf numFmtId="0" fontId="31" fillId="6" borderId="41" xfId="0" applyNumberFormat="1" applyFont="1" applyFill="1" applyBorder="1" applyAlignment="1" applyProtection="1">
      <alignment horizontal="center" vertical="center" wrapText="1"/>
      <protection/>
    </xf>
    <xf numFmtId="0" fontId="31" fillId="6" borderId="40" xfId="0" applyNumberFormat="1" applyFont="1" applyFill="1" applyBorder="1" applyAlignment="1" applyProtection="1">
      <alignment horizontal="center" vertical="center" wrapText="1"/>
      <protection/>
    </xf>
    <xf numFmtId="0" fontId="31" fillId="6" borderId="41" xfId="0" applyNumberFormat="1" applyFont="1" applyFill="1" applyBorder="1" applyAlignment="1" applyProtection="1">
      <alignment vertical="center" wrapText="1"/>
      <protection/>
    </xf>
    <xf numFmtId="43" fontId="31" fillId="6" borderId="41" xfId="0" applyNumberFormat="1" applyFont="1" applyFill="1" applyBorder="1" applyAlignment="1" applyProtection="1">
      <alignment vertical="center" wrapText="1"/>
      <protection/>
    </xf>
    <xf numFmtId="43" fontId="31" fillId="6" borderId="42" xfId="0" applyNumberFormat="1" applyFont="1" applyFill="1" applyBorder="1" applyAlignment="1" applyProtection="1">
      <alignment vertical="center" wrapText="1"/>
      <protection/>
    </xf>
    <xf numFmtId="0" fontId="30" fillId="0" borderId="40" xfId="0" applyNumberFormat="1" applyFont="1" applyFill="1" applyBorder="1" applyAlignment="1" applyProtection="1">
      <alignment horizontal="center" vertical="center" wrapText="1"/>
      <protection/>
    </xf>
    <xf numFmtId="0" fontId="31" fillId="5" borderId="41" xfId="0" applyNumberFormat="1" applyFont="1" applyFill="1" applyBorder="1" applyAlignment="1" applyProtection="1">
      <alignment vertical="center" wrapText="1"/>
      <protection/>
    </xf>
    <xf numFmtId="43" fontId="31" fillId="5" borderId="41" xfId="0" applyNumberFormat="1" applyFont="1" applyFill="1" applyBorder="1" applyAlignment="1" applyProtection="1">
      <alignment vertical="center" wrapText="1"/>
      <protection/>
    </xf>
    <xf numFmtId="43" fontId="31" fillId="5" borderId="42" xfId="0" applyNumberFormat="1" applyFont="1" applyFill="1" applyBorder="1" applyAlignment="1" applyProtection="1">
      <alignment vertical="center" wrapText="1"/>
      <protection/>
    </xf>
    <xf numFmtId="0" fontId="31" fillId="0" borderId="40" xfId="0" applyNumberFormat="1" applyFont="1" applyFill="1" applyBorder="1" applyAlignment="1" applyProtection="1">
      <alignment horizontal="center" vertical="center" wrapText="1"/>
      <protection/>
    </xf>
    <xf numFmtId="0" fontId="31" fillId="0" borderId="41" xfId="0" applyNumberFormat="1" applyFont="1" applyFill="1" applyBorder="1" applyAlignment="1" applyProtection="1">
      <alignment vertical="center" wrapText="1"/>
      <protection/>
    </xf>
    <xf numFmtId="43" fontId="32" fillId="0" borderId="41" xfId="0" applyNumberFormat="1" applyFont="1" applyFill="1" applyBorder="1" applyAlignment="1" applyProtection="1">
      <alignment vertical="center" wrapText="1"/>
      <protection/>
    </xf>
    <xf numFmtId="43" fontId="32" fillId="0" borderId="42" xfId="0" applyNumberFormat="1" applyFont="1" applyFill="1" applyBorder="1" applyAlignment="1" applyProtection="1">
      <alignment vertical="center" wrapText="1"/>
      <protection/>
    </xf>
    <xf numFmtId="0" fontId="31" fillId="0" borderId="43" xfId="0" applyNumberFormat="1" applyFont="1" applyFill="1" applyBorder="1" applyAlignment="1" applyProtection="1">
      <alignment horizontal="center" vertical="center" wrapText="1"/>
      <protection/>
    </xf>
    <xf numFmtId="0" fontId="31" fillId="0" borderId="44" xfId="0" applyNumberFormat="1" applyFont="1" applyFill="1" applyBorder="1" applyAlignment="1" applyProtection="1">
      <alignment vertical="center" wrapText="1"/>
      <protection/>
    </xf>
    <xf numFmtId="0" fontId="31" fillId="0" borderId="44" xfId="0" applyNumberFormat="1" applyFont="1" applyFill="1" applyBorder="1" applyAlignment="1" applyProtection="1">
      <alignment horizontal="center" vertical="center" wrapText="1"/>
      <protection/>
    </xf>
    <xf numFmtId="43" fontId="32" fillId="0" borderId="44" xfId="0" applyNumberFormat="1" applyFont="1" applyFill="1" applyBorder="1" applyAlignment="1" applyProtection="1">
      <alignment vertical="center" wrapText="1"/>
      <protection/>
    </xf>
    <xf numFmtId="43" fontId="32" fillId="0" borderId="45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43" fontId="36" fillId="0" borderId="46" xfId="0" applyNumberFormat="1" applyFont="1" applyFill="1" applyBorder="1" applyAlignment="1" applyProtection="1">
      <alignment vertical="center" wrapText="1"/>
      <protection/>
    </xf>
    <xf numFmtId="43" fontId="36" fillId="0" borderId="47" xfId="0" applyNumberFormat="1" applyFont="1" applyFill="1" applyBorder="1" applyAlignment="1" applyProtection="1">
      <alignment vertical="center" wrapText="1"/>
      <protection/>
    </xf>
    <xf numFmtId="0" fontId="31" fillId="6" borderId="41" xfId="0" applyNumberFormat="1" applyFont="1" applyFill="1" applyBorder="1" applyAlignment="1" applyProtection="1">
      <alignment horizontal="justify" vertical="center" wrapText="1"/>
      <protection/>
    </xf>
    <xf numFmtId="0" fontId="31" fillId="5" borderId="41" xfId="0" applyNumberFormat="1" applyFont="1" applyFill="1" applyBorder="1" applyAlignment="1" applyProtection="1">
      <alignment horizontal="justify" vertical="center" wrapText="1"/>
      <protection/>
    </xf>
    <xf numFmtId="0" fontId="32" fillId="0" borderId="41" xfId="0" applyNumberFormat="1" applyFont="1" applyFill="1" applyBorder="1" applyAlignment="1" applyProtection="1">
      <alignment horizontal="justify" vertical="center" wrapText="1"/>
      <protection/>
    </xf>
    <xf numFmtId="0" fontId="32" fillId="0" borderId="44" xfId="0" applyNumberFormat="1" applyFont="1" applyFill="1" applyBorder="1" applyAlignment="1" applyProtection="1">
      <alignment horizontal="justify" vertical="center" wrapText="1"/>
      <protection/>
    </xf>
    <xf numFmtId="164" fontId="0" fillId="0" borderId="28" xfId="15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7" fillId="0" borderId="5" xfId="0" applyNumberFormat="1" applyFont="1" applyFill="1" applyBorder="1" applyAlignment="1">
      <alignment horizontal="justify" vertical="center" wrapText="1"/>
    </xf>
    <xf numFmtId="49" fontId="7" fillId="0" borderId="7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43" fontId="0" fillId="0" borderId="0" xfId="15" applyFont="1" applyAlignment="1">
      <alignment horizontal="left" vertical="center"/>
    </xf>
    <xf numFmtId="49" fontId="24" fillId="0" borderId="11" xfId="15" applyNumberFormat="1" applyFont="1" applyFill="1" applyBorder="1" applyAlignment="1">
      <alignment horizontal="justify" vertical="center" wrapText="1"/>
    </xf>
    <xf numFmtId="164" fontId="4" fillId="0" borderId="5" xfId="15" applyNumberFormat="1" applyFont="1" applyFill="1" applyBorder="1" applyAlignment="1">
      <alignment horizontal="center" vertical="center"/>
    </xf>
    <xf numFmtId="164" fontId="4" fillId="0" borderId="7" xfId="15" applyNumberFormat="1" applyFont="1" applyFill="1" applyBorder="1" applyAlignment="1">
      <alignment horizontal="center" vertical="center"/>
    </xf>
    <xf numFmtId="164" fontId="4" fillId="0" borderId="11" xfId="15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justify" vertical="center" wrapText="1"/>
    </xf>
    <xf numFmtId="49" fontId="24" fillId="0" borderId="7" xfId="0" applyNumberFormat="1" applyFont="1" applyFill="1" applyBorder="1" applyAlignment="1">
      <alignment horizontal="justify" vertical="center" wrapText="1"/>
    </xf>
    <xf numFmtId="49" fontId="24" fillId="0" borderId="11" xfId="0" applyNumberFormat="1" applyFont="1" applyFill="1" applyBorder="1" applyAlignment="1">
      <alignment horizontal="justify" vertical="center" wrapText="1"/>
    </xf>
    <xf numFmtId="43" fontId="1" fillId="0" borderId="0" xfId="15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24" fillId="0" borderId="7" xfId="15" applyNumberFormat="1" applyFont="1" applyFill="1" applyBorder="1" applyAlignment="1">
      <alignment horizontal="justify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4" fillId="0" borderId="5" xfId="15" applyNumberFormat="1" applyFont="1" applyFill="1" applyBorder="1" applyAlignment="1">
      <alignment horizontal="justify" vertical="center" wrapText="1"/>
    </xf>
    <xf numFmtId="49" fontId="26" fillId="0" borderId="0" xfId="0" applyNumberFormat="1" applyFont="1" applyFill="1" applyAlignment="1">
      <alignment horizontal="left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0" fillId="2" borderId="0" xfId="0" applyAlignment="1">
      <alignment horizontal="center" wrapText="1"/>
    </xf>
    <xf numFmtId="0" fontId="17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3" fontId="34" fillId="2" borderId="48" xfId="15" applyFont="1" applyBorder="1" applyAlignment="1">
      <alignment horizontal="center" vertical="center" wrapText="1"/>
    </xf>
    <xf numFmtId="43" fontId="34" fillId="2" borderId="46" xfId="15" applyFont="1" applyBorder="1" applyAlignment="1">
      <alignment horizontal="center" vertical="center" wrapText="1"/>
    </xf>
    <xf numFmtId="43" fontId="14" fillId="0" borderId="0" xfId="15" applyFont="1" applyFill="1" applyBorder="1" applyAlignment="1">
      <alignment horizontal="center" vertical="center" wrapText="1"/>
    </xf>
    <xf numFmtId="43" fontId="14" fillId="0" borderId="0" xfId="15" applyFont="1" applyFill="1" applyBorder="1" applyAlignment="1">
      <alignment horizontal="center" vertical="center" wrapText="1"/>
    </xf>
    <xf numFmtId="43" fontId="14" fillId="0" borderId="0" xfId="15" applyFont="1" applyFill="1" applyBorder="1" applyAlignment="1">
      <alignment horizontal="center" vertical="center" wrapText="1"/>
    </xf>
    <xf numFmtId="43" fontId="14" fillId="0" borderId="0" xfId="15" applyFont="1" applyFill="1" applyBorder="1" applyAlignment="1">
      <alignment horizontal="center" vertical="center" wrapText="1"/>
    </xf>
    <xf numFmtId="43" fontId="14" fillId="0" borderId="0" xfId="15" applyFont="1" applyFill="1" applyBorder="1" applyAlignment="1">
      <alignment horizontal="center" vertical="center" wrapText="1"/>
    </xf>
    <xf numFmtId="43" fontId="1" fillId="0" borderId="49" xfId="15" applyFont="1" applyFill="1" applyBorder="1" applyAlignment="1">
      <alignment horizontal="center" vertical="center"/>
    </xf>
    <xf numFmtId="43" fontId="1" fillId="0" borderId="50" xfId="15" applyFont="1" applyFill="1" applyBorder="1" applyAlignment="1">
      <alignment horizontal="center" vertical="center"/>
    </xf>
    <xf numFmtId="43" fontId="1" fillId="0" borderId="51" xfId="15" applyFont="1" applyFill="1" applyBorder="1" applyAlignment="1">
      <alignment horizontal="center" vertical="center"/>
    </xf>
    <xf numFmtId="43" fontId="1" fillId="0" borderId="52" xfId="15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43" fontId="0" fillId="0" borderId="0" xfId="15" applyAlignment="1">
      <alignment horizontal="left" vertical="center"/>
    </xf>
    <xf numFmtId="43" fontId="15" fillId="0" borderId="29" xfId="15" applyFont="1" applyFill="1" applyBorder="1" applyAlignment="1">
      <alignment horizontal="center"/>
    </xf>
    <xf numFmtId="43" fontId="15" fillId="0" borderId="31" xfId="15" applyFont="1" applyFill="1" applyBorder="1" applyAlignment="1">
      <alignment horizontal="center"/>
    </xf>
    <xf numFmtId="43" fontId="15" fillId="0" borderId="32" xfId="15" applyFont="1" applyFill="1" applyBorder="1" applyAlignment="1">
      <alignment horizontal="center"/>
    </xf>
    <xf numFmtId="43" fontId="15" fillId="0" borderId="30" xfId="15" applyFont="1" applyBorder="1" applyAlignment="1">
      <alignment horizontal="center" vertical="center"/>
    </xf>
    <xf numFmtId="43" fontId="15" fillId="0" borderId="18" xfId="15" applyFont="1" applyBorder="1" applyAlignment="1">
      <alignment horizontal="center" vertical="center"/>
    </xf>
    <xf numFmtId="43" fontId="15" fillId="0" borderId="29" xfId="15" applyFont="1" applyBorder="1" applyAlignment="1">
      <alignment horizontal="center" vertical="center"/>
    </xf>
    <xf numFmtId="43" fontId="15" fillId="0" borderId="31" xfId="15" applyFont="1" applyBorder="1" applyAlignment="1">
      <alignment horizontal="center" vertical="center"/>
    </xf>
    <xf numFmtId="43" fontId="15" fillId="0" borderId="32" xfId="15" applyFont="1" applyBorder="1" applyAlignment="1">
      <alignment horizontal="center" vertical="center"/>
    </xf>
    <xf numFmtId="43" fontId="1" fillId="0" borderId="0" xfId="15" applyFont="1" applyFill="1" applyAlignment="1">
      <alignment horizontal="center" vertical="center" wrapText="1"/>
    </xf>
    <xf numFmtId="43" fontId="1" fillId="0" borderId="0" xfId="15" applyFont="1" applyBorder="1" applyAlignment="1">
      <alignment horizontal="center" wrapText="1"/>
    </xf>
    <xf numFmtId="43" fontId="1" fillId="0" borderId="0" xfId="15" applyFont="1" applyBorder="1" applyAlignment="1">
      <alignment horizontal="center" wrapText="1"/>
    </xf>
    <xf numFmtId="43" fontId="14" fillId="0" borderId="0" xfId="15" applyFont="1" applyAlignment="1">
      <alignment horizontal="center"/>
    </xf>
    <xf numFmtId="43" fontId="14" fillId="0" borderId="0" xfId="15" applyFont="1" applyAlignment="1">
      <alignment horizontal="center" wrapText="1"/>
    </xf>
    <xf numFmtId="43" fontId="20" fillId="0" borderId="1" xfId="15" applyFont="1" applyBorder="1" applyAlignment="1">
      <alignment horizontal="center" vertical="center"/>
    </xf>
    <xf numFmtId="43" fontId="20" fillId="0" borderId="2" xfId="15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3" fontId="14" fillId="0" borderId="31" xfId="15" applyFont="1" applyBorder="1" applyAlignment="1">
      <alignment horizontal="center" vertical="center"/>
    </xf>
    <xf numFmtId="43" fontId="14" fillId="0" borderId="32" xfId="15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53" xfId="0" applyFont="1" applyBorder="1" applyAlignment="1">
      <alignment horizontal="justify" vertical="center" wrapText="1"/>
    </xf>
    <xf numFmtId="0" fontId="20" fillId="0" borderId="54" xfId="0" applyFont="1" applyBorder="1" applyAlignment="1">
      <alignment horizontal="justify" vertical="center" wrapText="1"/>
    </xf>
    <xf numFmtId="0" fontId="20" fillId="0" borderId="25" xfId="0" applyFont="1" applyBorder="1" applyAlignment="1">
      <alignment horizontal="justify" vertical="center" wrapText="1"/>
    </xf>
    <xf numFmtId="43" fontId="20" fillId="0" borderId="24" xfId="15" applyFont="1" applyBorder="1" applyAlignment="1">
      <alignment horizontal="center" vertical="center"/>
    </xf>
    <xf numFmtId="43" fontId="20" fillId="0" borderId="26" xfId="15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43" fontId="20" fillId="0" borderId="18" xfId="15" applyFont="1" applyBorder="1" applyAlignment="1">
      <alignment horizontal="center" vertical="center"/>
    </xf>
    <xf numFmtId="43" fontId="20" fillId="0" borderId="28" xfId="15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43" fontId="20" fillId="0" borderId="55" xfId="15" applyFont="1" applyBorder="1" applyAlignment="1">
      <alignment horizontal="center" vertical="center"/>
    </xf>
    <xf numFmtId="43" fontId="20" fillId="0" borderId="56" xfId="15" applyFont="1" applyBorder="1" applyAlignment="1">
      <alignment horizontal="center" vertical="center"/>
    </xf>
    <xf numFmtId="43" fontId="20" fillId="0" borderId="58" xfId="15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59" xfId="0" applyFont="1" applyBorder="1" applyAlignment="1">
      <alignment horizontal="justify" vertical="center" wrapText="1"/>
    </xf>
    <xf numFmtId="0" fontId="20" fillId="0" borderId="60" xfId="0" applyFont="1" applyBorder="1" applyAlignment="1">
      <alignment horizontal="justify" vertical="center" wrapText="1"/>
    </xf>
    <xf numFmtId="0" fontId="20" fillId="0" borderId="61" xfId="0" applyFont="1" applyBorder="1" applyAlignment="1">
      <alignment horizontal="justify" vertical="center" wrapText="1"/>
    </xf>
    <xf numFmtId="43" fontId="19" fillId="0" borderId="0" xfId="15" applyFont="1" applyAlignment="1">
      <alignment horizontal="center" vertical="center" wrapText="1"/>
    </xf>
    <xf numFmtId="43" fontId="14" fillId="0" borderId="29" xfId="15" applyFont="1" applyFill="1" applyBorder="1" applyAlignment="1">
      <alignment horizontal="center" vertical="center"/>
    </xf>
    <xf numFmtId="43" fontId="14" fillId="0" borderId="31" xfId="15" applyFont="1" applyFill="1" applyBorder="1" applyAlignment="1">
      <alignment horizontal="center" vertical="center"/>
    </xf>
    <xf numFmtId="43" fontId="14" fillId="0" borderId="32" xfId="15" applyFont="1" applyFill="1" applyBorder="1" applyAlignment="1">
      <alignment horizontal="center" vertical="center"/>
    </xf>
    <xf numFmtId="49" fontId="1" fillId="0" borderId="10" xfId="15" applyNumberFormat="1" applyFont="1" applyFill="1" applyBorder="1" applyAlignment="1">
      <alignment horizontal="center" vertical="center"/>
    </xf>
    <xf numFmtId="49" fontId="1" fillId="0" borderId="34" xfId="15" applyNumberFormat="1" applyFont="1" applyFill="1" applyBorder="1" applyAlignment="1">
      <alignment horizontal="center" vertical="center"/>
    </xf>
    <xf numFmtId="49" fontId="1" fillId="0" borderId="33" xfId="15" applyNumberFormat="1" applyFont="1" applyFill="1" applyBorder="1" applyAlignment="1">
      <alignment horizontal="center" vertical="center"/>
    </xf>
    <xf numFmtId="0" fontId="0" fillId="0" borderId="34" xfId="0" applyNumberFormat="1" applyFill="1" applyBorder="1" applyAlignment="1" applyProtection="1">
      <alignment horizontal="left"/>
      <protection locked="0"/>
    </xf>
    <xf numFmtId="43" fontId="14" fillId="0" borderId="62" xfId="15" applyFont="1" applyFill="1" applyBorder="1" applyAlignment="1">
      <alignment horizontal="center" vertical="center" wrapText="1"/>
    </xf>
    <xf numFmtId="43" fontId="14" fillId="0" borderId="22" xfId="15" applyFont="1" applyFill="1" applyBorder="1" applyAlignment="1">
      <alignment horizontal="center" vertical="center" wrapText="1"/>
    </xf>
    <xf numFmtId="43" fontId="14" fillId="0" borderId="63" xfId="15" applyFont="1" applyFill="1" applyBorder="1" applyAlignment="1">
      <alignment horizontal="center" vertical="center" wrapText="1"/>
    </xf>
    <xf numFmtId="49" fontId="1" fillId="0" borderId="62" xfId="15" applyNumberFormat="1" applyFont="1" applyFill="1" applyBorder="1" applyAlignment="1">
      <alignment horizontal="center" vertical="center"/>
    </xf>
    <xf numFmtId="49" fontId="1" fillId="0" borderId="64" xfId="15" applyNumberFormat="1" applyFont="1" applyFill="1" applyBorder="1" applyAlignment="1">
      <alignment horizontal="center" vertical="center"/>
    </xf>
    <xf numFmtId="49" fontId="1" fillId="0" borderId="65" xfId="15" applyNumberFormat="1" applyFont="1" applyFill="1" applyBorder="1" applyAlignment="1">
      <alignment horizontal="center" vertical="center"/>
    </xf>
    <xf numFmtId="43" fontId="14" fillId="0" borderId="0" xfId="15" applyFont="1" applyFill="1" applyAlignment="1">
      <alignment horizontal="center" wrapText="1"/>
    </xf>
    <xf numFmtId="43" fontId="27" fillId="0" borderId="33" xfId="15" applyFont="1" applyFill="1" applyBorder="1" applyAlignment="1">
      <alignment horizontal="center" vertical="center" wrapText="1"/>
    </xf>
    <xf numFmtId="43" fontId="27" fillId="0" borderId="34" xfId="15" applyFont="1" applyFill="1" applyBorder="1" applyAlignment="1">
      <alignment horizontal="center" vertical="center" wrapText="1"/>
    </xf>
    <xf numFmtId="43" fontId="24" fillId="0" borderId="24" xfId="15" applyFont="1" applyFill="1" applyBorder="1" applyAlignment="1">
      <alignment horizontal="center" vertical="center" wrapText="1"/>
    </xf>
    <xf numFmtId="43" fontId="24" fillId="0" borderId="18" xfId="15" applyFont="1" applyFill="1" applyBorder="1" applyAlignment="1">
      <alignment horizontal="center" vertical="center" wrapText="1"/>
    </xf>
    <xf numFmtId="43" fontId="24" fillId="0" borderId="26" xfId="15" applyFont="1" applyFill="1" applyBorder="1" applyAlignment="1">
      <alignment horizontal="center" vertical="center" wrapText="1"/>
    </xf>
    <xf numFmtId="164" fontId="4" fillId="0" borderId="5" xfId="15" applyNumberFormat="1" applyFont="1" applyBorder="1" applyAlignment="1">
      <alignment horizontal="center" vertical="center"/>
    </xf>
    <xf numFmtId="164" fontId="4" fillId="0" borderId="11" xfId="15" applyNumberFormat="1" applyFont="1" applyBorder="1" applyAlignment="1">
      <alignment horizontal="center" vertical="center"/>
    </xf>
    <xf numFmtId="164" fontId="4" fillId="0" borderId="8" xfId="15" applyNumberFormat="1" applyFont="1" applyBorder="1" applyAlignment="1">
      <alignment horizontal="center" vertical="center"/>
    </xf>
    <xf numFmtId="164" fontId="4" fillId="0" borderId="12" xfId="15" applyNumberFormat="1" applyFont="1" applyBorder="1" applyAlignment="1">
      <alignment horizontal="center" vertical="center"/>
    </xf>
    <xf numFmtId="43" fontId="1" fillId="0" borderId="66" xfId="15" applyFont="1" applyBorder="1" applyAlignment="1">
      <alignment horizontal="center" vertical="center" wrapText="1"/>
    </xf>
    <xf numFmtId="43" fontId="1" fillId="0" borderId="61" xfId="15" applyFont="1" applyBorder="1" applyAlignment="1">
      <alignment horizontal="center" vertical="center" wrapText="1"/>
    </xf>
    <xf numFmtId="164" fontId="0" fillId="0" borderId="5" xfId="15" applyNumberForma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164" fontId="8" fillId="0" borderId="12" xfId="15" applyNumberFormat="1" applyFont="1" applyBorder="1" applyAlignment="1">
      <alignment horizontal="center" vertical="center"/>
    </xf>
    <xf numFmtId="43" fontId="1" fillId="0" borderId="4" xfId="15" applyFont="1" applyBorder="1" applyAlignment="1">
      <alignment horizontal="center" vertical="center"/>
    </xf>
    <xf numFmtId="43" fontId="1" fillId="0" borderId="10" xfId="15" applyFont="1" applyBorder="1" applyAlignment="1">
      <alignment horizontal="center" vertical="center"/>
    </xf>
    <xf numFmtId="43" fontId="1" fillId="0" borderId="27" xfId="15" applyFont="1" applyBorder="1" applyAlignment="1">
      <alignment horizontal="center" vertical="center"/>
    </xf>
    <xf numFmtId="164" fontId="4" fillId="0" borderId="1" xfId="15" applyNumberFormat="1" applyFont="1" applyBorder="1" applyAlignment="1">
      <alignment horizontal="center" vertical="center"/>
    </xf>
    <xf numFmtId="164" fontId="4" fillId="0" borderId="2" xfId="15" applyNumberFormat="1" applyFont="1" applyBorder="1" applyAlignment="1">
      <alignment horizontal="center" vertical="center"/>
    </xf>
    <xf numFmtId="49" fontId="1" fillId="0" borderId="5" xfId="15" applyNumberFormat="1" applyFont="1" applyBorder="1" applyAlignment="1">
      <alignment horizontal="justify" vertical="center" wrapText="1"/>
    </xf>
    <xf numFmtId="49" fontId="1" fillId="0" borderId="11" xfId="15" applyNumberFormat="1" applyFont="1" applyBorder="1" applyAlignment="1">
      <alignment horizontal="justify" vertical="center" wrapText="1"/>
    </xf>
    <xf numFmtId="49" fontId="0" fillId="0" borderId="5" xfId="15" applyNumberFormat="1" applyFont="1" applyBorder="1" applyAlignment="1">
      <alignment horizontal="center" vertical="center"/>
    </xf>
    <xf numFmtId="49" fontId="0" fillId="0" borderId="7" xfId="15" applyNumberFormat="1" applyFont="1" applyBorder="1" applyAlignment="1">
      <alignment horizontal="center" vertical="center"/>
    </xf>
    <xf numFmtId="49" fontId="0" fillId="0" borderId="11" xfId="15" applyNumberFormat="1" applyFont="1" applyBorder="1" applyAlignment="1">
      <alignment horizontal="center" vertical="center"/>
    </xf>
    <xf numFmtId="43" fontId="1" fillId="0" borderId="67" xfId="15" applyFont="1" applyBorder="1" applyAlignment="1">
      <alignment horizontal="center" vertical="center"/>
    </xf>
    <xf numFmtId="43" fontId="1" fillId="0" borderId="34" xfId="15" applyFont="1" applyBorder="1" applyAlignment="1">
      <alignment horizontal="center" vertical="center"/>
    </xf>
    <xf numFmtId="164" fontId="0" fillId="0" borderId="9" xfId="15" applyNumberFormat="1" applyBorder="1" applyAlignment="1">
      <alignment horizontal="center" vertical="center"/>
    </xf>
    <xf numFmtId="164" fontId="0" fillId="0" borderId="68" xfId="15" applyNumberFormat="1" applyBorder="1" applyAlignment="1">
      <alignment horizontal="center" vertical="center"/>
    </xf>
    <xf numFmtId="164" fontId="0" fillId="0" borderId="1" xfId="15" applyNumberFormat="1" applyBorder="1" applyAlignment="1">
      <alignment horizontal="center" vertical="center"/>
    </xf>
    <xf numFmtId="164" fontId="0" fillId="0" borderId="2" xfId="15" applyNumberFormat="1" applyBorder="1" applyAlignment="1">
      <alignment horizontal="center" vertical="center"/>
    </xf>
    <xf numFmtId="49" fontId="1" fillId="0" borderId="5" xfId="15" applyNumberFormat="1" applyFont="1" applyBorder="1" applyAlignment="1">
      <alignment horizontal="justify" vertical="center" wrapText="1"/>
    </xf>
    <xf numFmtId="49" fontId="0" fillId="0" borderId="19" xfId="15" applyNumberFormat="1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164" fontId="8" fillId="0" borderId="11" xfId="15" applyNumberFormat="1" applyFont="1" applyBorder="1" applyAlignment="1">
      <alignment horizontal="center" vertical="center"/>
    </xf>
    <xf numFmtId="164" fontId="0" fillId="0" borderId="12" xfId="15" applyNumberFormat="1" applyBorder="1" applyAlignment="1">
      <alignment horizontal="center" vertical="center"/>
    </xf>
    <xf numFmtId="49" fontId="0" fillId="0" borderId="14" xfId="15" applyNumberFormat="1" applyFont="1" applyBorder="1" applyAlignment="1">
      <alignment horizontal="center" vertical="center"/>
    </xf>
    <xf numFmtId="43" fontId="1" fillId="0" borderId="69" xfId="15" applyFont="1" applyBorder="1" applyAlignment="1">
      <alignment horizontal="center" vertical="center"/>
    </xf>
    <xf numFmtId="43" fontId="4" fillId="0" borderId="1" xfId="15" applyFont="1" applyBorder="1" applyAlignment="1">
      <alignment horizontal="center" vertical="center" wrapText="1"/>
    </xf>
    <xf numFmtId="43" fontId="4" fillId="0" borderId="55" xfId="15" applyFont="1" applyBorder="1" applyAlignment="1">
      <alignment horizontal="center" vertical="center" wrapText="1"/>
    </xf>
    <xf numFmtId="43" fontId="4" fillId="0" borderId="56" xfId="15" applyFont="1" applyBorder="1" applyAlignment="1">
      <alignment horizontal="center" vertical="center" wrapText="1"/>
    </xf>
    <xf numFmtId="43" fontId="4" fillId="0" borderId="57" xfId="15" applyFont="1" applyBorder="1" applyAlignment="1">
      <alignment horizontal="center" vertical="center" wrapText="1"/>
    </xf>
    <xf numFmtId="43" fontId="4" fillId="0" borderId="2" xfId="15" applyFont="1" applyBorder="1" applyAlignment="1">
      <alignment horizontal="center" vertical="center" wrapText="1"/>
    </xf>
    <xf numFmtId="43" fontId="0" fillId="0" borderId="70" xfId="15" applyFont="1" applyBorder="1" applyAlignment="1">
      <alignment horizontal="center" vertical="center" wrapText="1"/>
    </xf>
    <xf numFmtId="43" fontId="0" fillId="0" borderId="22" xfId="15" applyFont="1" applyBorder="1" applyAlignment="1">
      <alignment horizontal="center" vertical="center" wrapText="1"/>
    </xf>
    <xf numFmtId="43" fontId="0" fillId="0" borderId="63" xfId="15" applyFont="1" applyBorder="1" applyAlignment="1">
      <alignment horizontal="center" vertical="center" wrapText="1"/>
    </xf>
    <xf numFmtId="43" fontId="0" fillId="0" borderId="11" xfId="15" applyFont="1" applyBorder="1" applyAlignment="1">
      <alignment horizontal="center" vertical="center" wrapText="1"/>
    </xf>
    <xf numFmtId="43" fontId="0" fillId="0" borderId="12" xfId="15" applyFont="1" applyBorder="1" applyAlignment="1">
      <alignment horizontal="center" vertical="center" wrapText="1"/>
    </xf>
    <xf numFmtId="43" fontId="0" fillId="0" borderId="1" xfId="15" applyBorder="1" applyAlignment="1">
      <alignment horizontal="center" vertical="center" wrapText="1"/>
    </xf>
    <xf numFmtId="43" fontId="0" fillId="0" borderId="2" xfId="15" applyBorder="1" applyAlignment="1">
      <alignment horizontal="center" vertical="center" wrapText="1"/>
    </xf>
    <xf numFmtId="43" fontId="4" fillId="0" borderId="23" xfId="15" applyFont="1" applyBorder="1" applyAlignment="1">
      <alignment horizontal="center" vertical="center" wrapText="1"/>
    </xf>
    <xf numFmtId="43" fontId="4" fillId="0" borderId="3" xfId="15" applyFont="1" applyBorder="1" applyAlignment="1">
      <alignment horizontal="center" vertical="center" wrapText="1"/>
    </xf>
    <xf numFmtId="43" fontId="0" fillId="0" borderId="24" xfId="15" applyFont="1" applyBorder="1" applyAlignment="1">
      <alignment horizontal="center" vertical="center" wrapText="1"/>
    </xf>
    <xf numFmtId="43" fontId="0" fillId="0" borderId="1" xfId="15" applyFont="1" applyBorder="1" applyAlignment="1">
      <alignment horizontal="center" vertical="center" wrapText="1"/>
    </xf>
    <xf numFmtId="43" fontId="4" fillId="0" borderId="24" xfId="15" applyFont="1" applyBorder="1" applyAlignment="1">
      <alignment horizontal="center" vertical="center" wrapText="1"/>
    </xf>
    <xf numFmtId="43" fontId="4" fillId="0" borderId="1" xfId="15" applyFont="1" applyBorder="1" applyAlignment="1">
      <alignment horizontal="center" vertical="center" wrapText="1"/>
    </xf>
    <xf numFmtId="43" fontId="1" fillId="0" borderId="0" xfId="15" applyFont="1" applyAlignment="1">
      <alignment horizontal="center" vertical="center" wrapText="1"/>
    </xf>
    <xf numFmtId="43" fontId="3" fillId="0" borderId="0" xfId="15" applyFont="1" applyAlignment="1">
      <alignment horizontal="center" vertical="center"/>
    </xf>
    <xf numFmtId="43" fontId="3" fillId="0" borderId="0" xfId="15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9775" y="1543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9775" y="1543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629775" y="1543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29775" y="1543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629775" y="1543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629775" y="1543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629775" y="1543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629775" y="1543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workbookViewId="0" topLeftCell="A1">
      <selection activeCell="E7" sqref="E7"/>
    </sheetView>
  </sheetViews>
  <sheetFormatPr defaultColWidth="9.140625" defaultRowHeight="19.5" customHeight="1"/>
  <cols>
    <col min="1" max="1" width="5.00390625" style="232" customWidth="1"/>
    <col min="2" max="2" width="7.421875" style="232" customWidth="1"/>
    <col min="3" max="3" width="7.57421875" style="232" customWidth="1"/>
    <col min="4" max="4" width="41.7109375" style="232" customWidth="1"/>
    <col min="5" max="6" width="15.28125" style="232" customWidth="1"/>
    <col min="7" max="7" width="32.7109375" style="232" customWidth="1"/>
    <col min="8" max="8" width="14.140625" style="232" customWidth="1"/>
    <col min="9" max="16384" width="9.140625" style="232" customWidth="1"/>
  </cols>
  <sheetData>
    <row r="1" spans="1:6" ht="19.5" customHeight="1">
      <c r="A1" s="322" t="s">
        <v>248</v>
      </c>
      <c r="B1" s="322"/>
      <c r="C1" s="322"/>
      <c r="D1" s="322"/>
      <c r="E1" s="322"/>
      <c r="F1" s="323"/>
    </row>
    <row r="2" spans="1:6" ht="19.5" customHeight="1" thickBot="1">
      <c r="A2" s="324" t="s">
        <v>327</v>
      </c>
      <c r="B2" s="325"/>
      <c r="C2" s="325"/>
      <c r="D2" s="325"/>
      <c r="E2" s="325"/>
      <c r="F2" s="326"/>
    </row>
    <row r="3" spans="1:6" ht="19.5" customHeight="1" thickBot="1" thickTop="1">
      <c r="A3" s="327" t="s">
        <v>249</v>
      </c>
      <c r="B3" s="328"/>
      <c r="C3" s="328"/>
      <c r="D3" s="328"/>
      <c r="E3" s="329"/>
      <c r="F3" s="330"/>
    </row>
    <row r="4" spans="1:6" ht="19.5" customHeight="1" thickTop="1">
      <c r="A4" s="233" t="s">
        <v>188</v>
      </c>
      <c r="B4" s="234" t="s">
        <v>189</v>
      </c>
      <c r="C4" s="235" t="s">
        <v>250</v>
      </c>
      <c r="D4" s="234" t="s">
        <v>251</v>
      </c>
      <c r="E4" s="234" t="s">
        <v>252</v>
      </c>
      <c r="F4" s="236" t="s">
        <v>253</v>
      </c>
    </row>
    <row r="5" spans="1:8" ht="19.5" customHeight="1">
      <c r="A5" s="255" t="s">
        <v>197</v>
      </c>
      <c r="B5" s="256"/>
      <c r="C5" s="257"/>
      <c r="D5" s="258" t="s">
        <v>254</v>
      </c>
      <c r="E5" s="259">
        <f>E6+E8</f>
        <v>-1535094.44</v>
      </c>
      <c r="F5" s="260">
        <f>F6+F8</f>
        <v>1445783</v>
      </c>
      <c r="G5" s="318"/>
      <c r="H5" s="318"/>
    </row>
    <row r="6" spans="1:8" ht="19.5" customHeight="1">
      <c r="A6" s="237"/>
      <c r="B6" s="261" t="s">
        <v>198</v>
      </c>
      <c r="C6" s="254"/>
      <c r="D6" s="264" t="s">
        <v>255</v>
      </c>
      <c r="E6" s="262">
        <f>E7</f>
        <v>0</v>
      </c>
      <c r="F6" s="263">
        <f>F7</f>
        <v>1445783</v>
      </c>
      <c r="G6" s="318"/>
      <c r="H6" s="318"/>
    </row>
    <row r="7" spans="1:8" ht="50.25" customHeight="1">
      <c r="A7" s="237"/>
      <c r="B7" s="238"/>
      <c r="C7" s="238" t="s">
        <v>256</v>
      </c>
      <c r="D7" s="239" t="s">
        <v>257</v>
      </c>
      <c r="E7" s="240">
        <v>0</v>
      </c>
      <c r="F7" s="241">
        <v>1445783</v>
      </c>
      <c r="G7" s="318"/>
      <c r="H7" s="318"/>
    </row>
    <row r="8" spans="1:8" ht="19.5" customHeight="1">
      <c r="A8" s="237"/>
      <c r="B8" s="261" t="s">
        <v>258</v>
      </c>
      <c r="C8" s="254"/>
      <c r="D8" s="264" t="s">
        <v>259</v>
      </c>
      <c r="E8" s="262">
        <f>E9</f>
        <v>-1535094.44</v>
      </c>
      <c r="F8" s="263">
        <f>F9</f>
        <v>0</v>
      </c>
      <c r="G8" s="318"/>
      <c r="H8" s="318"/>
    </row>
    <row r="9" spans="1:8" ht="25.5" customHeight="1">
      <c r="A9" s="237"/>
      <c r="B9" s="238"/>
      <c r="C9" s="238" t="s">
        <v>260</v>
      </c>
      <c r="D9" s="239" t="s">
        <v>261</v>
      </c>
      <c r="E9" s="240">
        <v>-1535094.44</v>
      </c>
      <c r="F9" s="241">
        <v>0</v>
      </c>
      <c r="G9" s="318"/>
      <c r="H9" s="318"/>
    </row>
    <row r="10" spans="1:8" ht="19.5" customHeight="1">
      <c r="A10" s="255" t="s">
        <v>208</v>
      </c>
      <c r="B10" s="256"/>
      <c r="C10" s="257"/>
      <c r="D10" s="258" t="s">
        <v>262</v>
      </c>
      <c r="E10" s="259">
        <f>E11</f>
        <v>0</v>
      </c>
      <c r="F10" s="260">
        <f>F11</f>
        <v>10000</v>
      </c>
      <c r="G10" s="318"/>
      <c r="H10" s="318"/>
    </row>
    <row r="11" spans="1:8" ht="19.5" customHeight="1">
      <c r="A11" s="237"/>
      <c r="B11" s="261" t="s">
        <v>212</v>
      </c>
      <c r="C11" s="254"/>
      <c r="D11" s="264" t="s">
        <v>259</v>
      </c>
      <c r="E11" s="262">
        <f>E12</f>
        <v>0</v>
      </c>
      <c r="F11" s="263">
        <f>F12</f>
        <v>10000</v>
      </c>
      <c r="G11" s="318"/>
      <c r="H11" s="318"/>
    </row>
    <row r="12" spans="1:8" ht="51.75" customHeight="1">
      <c r="A12" s="237"/>
      <c r="B12" s="238"/>
      <c r="C12" s="238" t="s">
        <v>263</v>
      </c>
      <c r="D12" s="239" t="s">
        <v>264</v>
      </c>
      <c r="E12" s="240">
        <v>0</v>
      </c>
      <c r="F12" s="241">
        <v>10000</v>
      </c>
      <c r="G12" s="318"/>
      <c r="H12" s="318"/>
    </row>
    <row r="13" spans="1:8" ht="19.5" customHeight="1">
      <c r="A13" s="255" t="s">
        <v>213</v>
      </c>
      <c r="B13" s="256"/>
      <c r="C13" s="257"/>
      <c r="D13" s="258" t="s">
        <v>265</v>
      </c>
      <c r="E13" s="259">
        <f>E14+E16</f>
        <v>0</v>
      </c>
      <c r="F13" s="260">
        <f>F14+F16</f>
        <v>2096</v>
      </c>
      <c r="G13" s="318"/>
      <c r="H13" s="318"/>
    </row>
    <row r="14" spans="1:8" ht="19.5" customHeight="1">
      <c r="A14" s="237"/>
      <c r="B14" s="261" t="s">
        <v>214</v>
      </c>
      <c r="C14" s="254"/>
      <c r="D14" s="264" t="s">
        <v>266</v>
      </c>
      <c r="E14" s="262">
        <f>E15</f>
        <v>0</v>
      </c>
      <c r="F14" s="263">
        <f>F15</f>
        <v>500</v>
      </c>
      <c r="G14" s="318"/>
      <c r="H14" s="318"/>
    </row>
    <row r="15" spans="1:8" ht="19.5" customHeight="1">
      <c r="A15" s="237"/>
      <c r="B15" s="238"/>
      <c r="C15" s="238" t="s">
        <v>267</v>
      </c>
      <c r="D15" s="239" t="s">
        <v>268</v>
      </c>
      <c r="E15" s="240">
        <v>0</v>
      </c>
      <c r="F15" s="241">
        <v>500</v>
      </c>
      <c r="G15" s="318"/>
      <c r="H15" s="318"/>
    </row>
    <row r="16" spans="1:8" ht="19.5" customHeight="1">
      <c r="A16" s="237"/>
      <c r="B16" s="261" t="s">
        <v>269</v>
      </c>
      <c r="C16" s="254"/>
      <c r="D16" s="264" t="s">
        <v>259</v>
      </c>
      <c r="E16" s="262">
        <f>E17</f>
        <v>0</v>
      </c>
      <c r="F16" s="263">
        <f>F17</f>
        <v>1596</v>
      </c>
      <c r="G16" s="318"/>
      <c r="H16" s="318"/>
    </row>
    <row r="17" spans="1:8" ht="19.5" customHeight="1">
      <c r="A17" s="237"/>
      <c r="B17" s="238"/>
      <c r="C17" s="238" t="s">
        <v>270</v>
      </c>
      <c r="D17" s="239" t="s">
        <v>271</v>
      </c>
      <c r="E17" s="240">
        <v>0</v>
      </c>
      <c r="F17" s="241">
        <v>1596</v>
      </c>
      <c r="G17" s="318"/>
      <c r="H17" s="318"/>
    </row>
    <row r="18" spans="1:8" ht="27.75" customHeight="1">
      <c r="A18" s="255" t="s">
        <v>222</v>
      </c>
      <c r="B18" s="256"/>
      <c r="C18" s="257"/>
      <c r="D18" s="258" t="s">
        <v>272</v>
      </c>
      <c r="E18" s="259">
        <f>E19</f>
        <v>0</v>
      </c>
      <c r="F18" s="260">
        <f>F19</f>
        <v>110000</v>
      </c>
      <c r="G18" s="318"/>
      <c r="H18" s="318"/>
    </row>
    <row r="19" spans="1:8" ht="26.25" customHeight="1">
      <c r="A19" s="237"/>
      <c r="B19" s="261" t="s">
        <v>273</v>
      </c>
      <c r="C19" s="254"/>
      <c r="D19" s="264" t="s">
        <v>274</v>
      </c>
      <c r="E19" s="262">
        <f>E20</f>
        <v>0</v>
      </c>
      <c r="F19" s="263">
        <f>F20</f>
        <v>110000</v>
      </c>
      <c r="G19" s="318"/>
      <c r="H19" s="318"/>
    </row>
    <row r="20" spans="1:8" ht="19.5" customHeight="1">
      <c r="A20" s="237"/>
      <c r="B20" s="238"/>
      <c r="C20" s="238" t="s">
        <v>275</v>
      </c>
      <c r="D20" s="239" t="s">
        <v>276</v>
      </c>
      <c r="E20" s="240">
        <v>0</v>
      </c>
      <c r="F20" s="241">
        <v>110000</v>
      </c>
      <c r="G20" s="318"/>
      <c r="H20" s="318"/>
    </row>
    <row r="21" spans="1:8" ht="19.5" customHeight="1">
      <c r="A21" s="255" t="s">
        <v>236</v>
      </c>
      <c r="B21" s="256"/>
      <c r="C21" s="257"/>
      <c r="D21" s="258" t="s">
        <v>277</v>
      </c>
      <c r="E21" s="259">
        <f>E22</f>
        <v>-666000</v>
      </c>
      <c r="F21" s="260">
        <f>F22</f>
        <v>666000</v>
      </c>
      <c r="G21" s="318"/>
      <c r="H21" s="318"/>
    </row>
    <row r="22" spans="1:8" ht="19.5" customHeight="1">
      <c r="A22" s="237"/>
      <c r="B22" s="261" t="s">
        <v>237</v>
      </c>
      <c r="C22" s="254"/>
      <c r="D22" s="264" t="s">
        <v>278</v>
      </c>
      <c r="E22" s="262">
        <f>SUM(E23:E25)</f>
        <v>-666000</v>
      </c>
      <c r="F22" s="263">
        <f>SUM(F23:F25)</f>
        <v>666000</v>
      </c>
      <c r="G22" s="318"/>
      <c r="H22" s="318"/>
    </row>
    <row r="23" spans="1:8" ht="50.25" customHeight="1">
      <c r="A23" s="237"/>
      <c r="B23" s="238"/>
      <c r="C23" s="238" t="s">
        <v>279</v>
      </c>
      <c r="D23" s="239" t="s">
        <v>280</v>
      </c>
      <c r="E23" s="240">
        <v>0</v>
      </c>
      <c r="F23" s="241">
        <v>333000</v>
      </c>
      <c r="G23" s="318"/>
      <c r="H23" s="318"/>
    </row>
    <row r="24" spans="1:8" ht="39" customHeight="1">
      <c r="A24" s="237"/>
      <c r="B24" s="238"/>
      <c r="C24" s="238" t="s">
        <v>281</v>
      </c>
      <c r="D24" s="239" t="s">
        <v>282</v>
      </c>
      <c r="E24" s="240">
        <v>0</v>
      </c>
      <c r="F24" s="241">
        <v>333000</v>
      </c>
      <c r="G24" s="318"/>
      <c r="H24" s="318"/>
    </row>
    <row r="25" spans="1:8" ht="49.5" customHeight="1" thickBot="1">
      <c r="A25" s="242"/>
      <c r="B25" s="243"/>
      <c r="C25" s="243" t="s">
        <v>283</v>
      </c>
      <c r="D25" s="244" t="s">
        <v>284</v>
      </c>
      <c r="E25" s="245">
        <v>-666000</v>
      </c>
      <c r="F25" s="246">
        <v>0</v>
      </c>
      <c r="G25" s="318"/>
      <c r="H25" s="318"/>
    </row>
    <row r="26" spans="1:8" ht="19.5" customHeight="1" thickBot="1" thickTop="1">
      <c r="A26" s="247"/>
      <c r="B26" s="248"/>
      <c r="C26" s="249"/>
      <c r="D26" s="318"/>
      <c r="E26" s="318"/>
      <c r="F26" s="318"/>
      <c r="G26" s="318"/>
      <c r="H26" s="318"/>
    </row>
    <row r="27" spans="1:8" ht="19.5" customHeight="1" thickBot="1" thickTop="1">
      <c r="A27" s="250"/>
      <c r="B27" s="320" t="s">
        <v>152</v>
      </c>
      <c r="C27" s="321"/>
      <c r="D27" s="251">
        <f>E27+F27</f>
        <v>32784.560000000056</v>
      </c>
      <c r="E27" s="252">
        <f>E21+E18+E13+E10+E5</f>
        <v>-2201094.44</v>
      </c>
      <c r="F27" s="253">
        <f>F21+F18+F13+F10+F5</f>
        <v>2233879</v>
      </c>
      <c r="G27" s="318"/>
      <c r="H27" s="318"/>
    </row>
    <row r="28" spans="1:8" ht="19.5" customHeight="1" thickTop="1">
      <c r="A28" s="318"/>
      <c r="B28" s="318"/>
      <c r="C28" s="318"/>
      <c r="D28" s="318"/>
      <c r="E28" s="318"/>
      <c r="F28" s="318"/>
      <c r="G28" s="318"/>
      <c r="H28" s="318"/>
    </row>
    <row r="29" spans="1:8" ht="19.5" customHeight="1">
      <c r="A29" s="317"/>
      <c r="B29" s="317"/>
      <c r="C29" s="318"/>
      <c r="D29" s="318"/>
      <c r="E29" s="318"/>
      <c r="F29" s="318"/>
      <c r="G29" s="318"/>
      <c r="H29" s="318"/>
    </row>
    <row r="30" spans="1:8" ht="19.5" customHeight="1">
      <c r="A30" s="317"/>
      <c r="B30" s="317"/>
      <c r="C30" s="318"/>
      <c r="D30" s="318"/>
      <c r="E30" s="318"/>
      <c r="F30" s="318"/>
      <c r="H30" s="319"/>
    </row>
    <row r="31" spans="1:8" ht="19.5" customHeight="1">
      <c r="A31" s="318"/>
      <c r="B31" s="318"/>
      <c r="C31" s="318"/>
      <c r="D31" s="318"/>
      <c r="E31" s="318"/>
      <c r="F31" s="318"/>
      <c r="H31" s="319"/>
    </row>
  </sheetData>
  <mergeCells count="33">
    <mergeCell ref="A1:F1"/>
    <mergeCell ref="A2:F2"/>
    <mergeCell ref="A3:F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D26:H26"/>
    <mergeCell ref="B27:C27"/>
    <mergeCell ref="G27:H27"/>
    <mergeCell ref="A28:H28"/>
    <mergeCell ref="A29:B30"/>
    <mergeCell ref="C29:H29"/>
    <mergeCell ref="C30:F30"/>
    <mergeCell ref="H30:H31"/>
    <mergeCell ref="A31:F31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7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H7" sqref="H7"/>
    </sheetView>
  </sheetViews>
  <sheetFormatPr defaultColWidth="9.140625" defaultRowHeight="19.5" customHeight="1"/>
  <cols>
    <col min="1" max="1" width="5.140625" style="0" customWidth="1"/>
    <col min="2" max="2" width="7.7109375" style="0" customWidth="1"/>
    <col min="3" max="3" width="7.57421875" style="0" customWidth="1"/>
    <col min="4" max="4" width="43.421875" style="0" customWidth="1"/>
    <col min="5" max="5" width="14.140625" style="0" customWidth="1"/>
    <col min="6" max="6" width="14.00390625" style="0" customWidth="1"/>
    <col min="7" max="7" width="4.28125" style="0" customWidth="1"/>
  </cols>
  <sheetData>
    <row r="1" spans="1:6" ht="19.5" customHeight="1">
      <c r="A1" s="322" t="s">
        <v>324</v>
      </c>
      <c r="B1" s="322"/>
      <c r="C1" s="322"/>
      <c r="D1" s="322"/>
      <c r="E1" s="322"/>
      <c r="F1" s="323"/>
    </row>
    <row r="2" spans="1:6" ht="19.5" customHeight="1" thickBot="1">
      <c r="A2" s="324" t="s">
        <v>327</v>
      </c>
      <c r="B2" s="325"/>
      <c r="C2" s="325"/>
      <c r="D2" s="325"/>
      <c r="E2" s="325"/>
      <c r="F2" s="326"/>
    </row>
    <row r="3" spans="1:6" ht="19.5" customHeight="1" thickBot="1" thickTop="1">
      <c r="A3" s="327" t="s">
        <v>325</v>
      </c>
      <c r="B3" s="328"/>
      <c r="C3" s="328"/>
      <c r="D3" s="328"/>
      <c r="E3" s="329"/>
      <c r="F3" s="330"/>
    </row>
    <row r="4" spans="1:6" ht="19.5" customHeight="1" thickTop="1">
      <c r="A4" s="233" t="s">
        <v>188</v>
      </c>
      <c r="B4" s="234" t="s">
        <v>189</v>
      </c>
      <c r="C4" s="235" t="s">
        <v>250</v>
      </c>
      <c r="D4" s="234" t="s">
        <v>251</v>
      </c>
      <c r="E4" s="234" t="s">
        <v>252</v>
      </c>
      <c r="F4" s="236" t="s">
        <v>253</v>
      </c>
    </row>
    <row r="5" spans="1:6" ht="19.5" customHeight="1">
      <c r="A5" s="269" t="s">
        <v>197</v>
      </c>
      <c r="B5" s="270"/>
      <c r="C5" s="268"/>
      <c r="D5" s="289" t="s">
        <v>254</v>
      </c>
      <c r="E5" s="271">
        <f>E6</f>
        <v>-1445783</v>
      </c>
      <c r="F5" s="272">
        <f>F6</f>
        <v>1454783</v>
      </c>
    </row>
    <row r="6" spans="1:6" ht="19.5" customHeight="1">
      <c r="A6" s="273"/>
      <c r="B6" s="274" t="s">
        <v>198</v>
      </c>
      <c r="C6" s="266"/>
      <c r="D6" s="290" t="s">
        <v>255</v>
      </c>
      <c r="E6" s="275">
        <f>SUM(E7:E11)</f>
        <v>-1445783</v>
      </c>
      <c r="F6" s="276">
        <f>SUM(F7:F11)</f>
        <v>1454783</v>
      </c>
    </row>
    <row r="7" spans="1:6" ht="19.5" customHeight="1">
      <c r="A7" s="277"/>
      <c r="B7" s="278"/>
      <c r="C7" s="267" t="s">
        <v>285</v>
      </c>
      <c r="D7" s="291" t="s">
        <v>286</v>
      </c>
      <c r="E7" s="279">
        <v>0</v>
      </c>
      <c r="F7" s="280">
        <v>9000</v>
      </c>
    </row>
    <row r="8" spans="1:6" ht="19.5" customHeight="1">
      <c r="A8" s="277"/>
      <c r="B8" s="278"/>
      <c r="C8" s="267" t="s">
        <v>199</v>
      </c>
      <c r="D8" s="291" t="s">
        <v>287</v>
      </c>
      <c r="E8" s="279">
        <v>0</v>
      </c>
      <c r="F8" s="280">
        <v>26575</v>
      </c>
    </row>
    <row r="9" spans="1:6" ht="19.5" customHeight="1">
      <c r="A9" s="277"/>
      <c r="B9" s="278"/>
      <c r="C9" s="267" t="s">
        <v>201</v>
      </c>
      <c r="D9" s="291" t="s">
        <v>287</v>
      </c>
      <c r="E9" s="279">
        <v>0</v>
      </c>
      <c r="F9" s="280">
        <v>1016652</v>
      </c>
    </row>
    <row r="10" spans="1:6" ht="19.5" customHeight="1">
      <c r="A10" s="277"/>
      <c r="B10" s="278"/>
      <c r="C10" s="267" t="s">
        <v>288</v>
      </c>
      <c r="D10" s="291" t="s">
        <v>287</v>
      </c>
      <c r="E10" s="279">
        <v>-1445783</v>
      </c>
      <c r="F10" s="280">
        <v>0</v>
      </c>
    </row>
    <row r="11" spans="1:6" ht="19.5" customHeight="1">
      <c r="A11" s="277"/>
      <c r="B11" s="278"/>
      <c r="C11" s="267" t="s">
        <v>202</v>
      </c>
      <c r="D11" s="291" t="s">
        <v>287</v>
      </c>
      <c r="E11" s="279">
        <v>0</v>
      </c>
      <c r="F11" s="280">
        <v>402556</v>
      </c>
    </row>
    <row r="12" spans="1:6" ht="19.5" customHeight="1">
      <c r="A12" s="269" t="s">
        <v>205</v>
      </c>
      <c r="B12" s="270"/>
      <c r="C12" s="268"/>
      <c r="D12" s="289" t="s">
        <v>289</v>
      </c>
      <c r="E12" s="271">
        <f>E13</f>
        <v>0</v>
      </c>
      <c r="F12" s="272">
        <f>F13</f>
        <v>32500</v>
      </c>
    </row>
    <row r="13" spans="1:6" ht="19.5" customHeight="1">
      <c r="A13" s="273"/>
      <c r="B13" s="274" t="s">
        <v>206</v>
      </c>
      <c r="C13" s="266"/>
      <c r="D13" s="290" t="s">
        <v>290</v>
      </c>
      <c r="E13" s="275">
        <f>SUM(E14:E15)</f>
        <v>0</v>
      </c>
      <c r="F13" s="276">
        <f>SUM(F14:F15)</f>
        <v>32500</v>
      </c>
    </row>
    <row r="14" spans="1:6" ht="19.5" customHeight="1">
      <c r="A14" s="277"/>
      <c r="B14" s="278"/>
      <c r="C14" s="267" t="s">
        <v>291</v>
      </c>
      <c r="D14" s="291" t="s">
        <v>292</v>
      </c>
      <c r="E14" s="279">
        <v>0</v>
      </c>
      <c r="F14" s="280">
        <v>5000</v>
      </c>
    </row>
    <row r="15" spans="1:6" ht="19.5" customHeight="1">
      <c r="A15" s="277"/>
      <c r="B15" s="278"/>
      <c r="C15" s="267" t="s">
        <v>285</v>
      </c>
      <c r="D15" s="291" t="s">
        <v>286</v>
      </c>
      <c r="E15" s="279">
        <v>0</v>
      </c>
      <c r="F15" s="280">
        <v>27500</v>
      </c>
    </row>
    <row r="16" spans="1:6" ht="19.5" customHeight="1">
      <c r="A16" s="269" t="s">
        <v>208</v>
      </c>
      <c r="B16" s="270"/>
      <c r="C16" s="268"/>
      <c r="D16" s="289" t="s">
        <v>262</v>
      </c>
      <c r="E16" s="271">
        <f>E17</f>
        <v>-148360</v>
      </c>
      <c r="F16" s="272">
        <f>F17</f>
        <v>140270</v>
      </c>
    </row>
    <row r="17" spans="1:6" ht="19.5" customHeight="1">
      <c r="A17" s="273"/>
      <c r="B17" s="274" t="s">
        <v>212</v>
      </c>
      <c r="C17" s="266"/>
      <c r="D17" s="290" t="s">
        <v>259</v>
      </c>
      <c r="E17" s="275">
        <f>SUM(E18:E26)</f>
        <v>-148360</v>
      </c>
      <c r="F17" s="276">
        <f>SUM(F18:F26)</f>
        <v>140270</v>
      </c>
    </row>
    <row r="18" spans="1:6" ht="19.5" customHeight="1">
      <c r="A18" s="277"/>
      <c r="B18" s="278"/>
      <c r="C18" s="267" t="s">
        <v>293</v>
      </c>
      <c r="D18" s="291" t="s">
        <v>63</v>
      </c>
      <c r="E18" s="279">
        <v>0</v>
      </c>
      <c r="F18" s="280">
        <v>5000</v>
      </c>
    </row>
    <row r="19" spans="1:6" ht="19.5" customHeight="1">
      <c r="A19" s="277"/>
      <c r="B19" s="278"/>
      <c r="C19" s="267" t="s">
        <v>294</v>
      </c>
      <c r="D19" s="291" t="s">
        <v>69</v>
      </c>
      <c r="E19" s="279">
        <v>0</v>
      </c>
      <c r="F19" s="280">
        <v>200</v>
      </c>
    </row>
    <row r="20" spans="1:6" ht="19.5" customHeight="1">
      <c r="A20" s="277"/>
      <c r="B20" s="278"/>
      <c r="C20" s="267" t="s">
        <v>295</v>
      </c>
      <c r="D20" s="291" t="s">
        <v>75</v>
      </c>
      <c r="E20" s="279">
        <v>0</v>
      </c>
      <c r="F20" s="280">
        <v>400</v>
      </c>
    </row>
    <row r="21" spans="1:6" ht="19.5" customHeight="1">
      <c r="A21" s="277"/>
      <c r="B21" s="278"/>
      <c r="C21" s="267" t="s">
        <v>296</v>
      </c>
      <c r="D21" s="291" t="s">
        <v>79</v>
      </c>
      <c r="E21" s="279">
        <v>-630</v>
      </c>
      <c r="F21" s="280">
        <v>0</v>
      </c>
    </row>
    <row r="22" spans="1:6" ht="19.5" customHeight="1">
      <c r="A22" s="277"/>
      <c r="B22" s="278"/>
      <c r="C22" s="267" t="s">
        <v>297</v>
      </c>
      <c r="D22" s="291" t="s">
        <v>81</v>
      </c>
      <c r="E22" s="279">
        <v>0</v>
      </c>
      <c r="F22" s="280">
        <v>1620</v>
      </c>
    </row>
    <row r="23" spans="1:6" ht="19.5" customHeight="1">
      <c r="A23" s="277"/>
      <c r="B23" s="278"/>
      <c r="C23" s="267" t="s">
        <v>298</v>
      </c>
      <c r="D23" s="291" t="s">
        <v>91</v>
      </c>
      <c r="E23" s="279">
        <v>0</v>
      </c>
      <c r="F23" s="280">
        <v>630</v>
      </c>
    </row>
    <row r="24" spans="1:6" ht="19.5" customHeight="1">
      <c r="A24" s="277"/>
      <c r="B24" s="278"/>
      <c r="C24" s="267" t="s">
        <v>199</v>
      </c>
      <c r="D24" s="291" t="s">
        <v>287</v>
      </c>
      <c r="E24" s="279">
        <v>-147730</v>
      </c>
      <c r="F24" s="280">
        <v>0</v>
      </c>
    </row>
    <row r="25" spans="1:6" ht="19.5" customHeight="1">
      <c r="A25" s="277"/>
      <c r="B25" s="278"/>
      <c r="C25" s="267" t="s">
        <v>201</v>
      </c>
      <c r="D25" s="291" t="s">
        <v>287</v>
      </c>
      <c r="E25" s="279">
        <v>0</v>
      </c>
      <c r="F25" s="280">
        <v>81405</v>
      </c>
    </row>
    <row r="26" spans="1:6" ht="19.5" customHeight="1">
      <c r="A26" s="277"/>
      <c r="B26" s="278"/>
      <c r="C26" s="267" t="s">
        <v>202</v>
      </c>
      <c r="D26" s="291" t="s">
        <v>287</v>
      </c>
      <c r="E26" s="279">
        <v>0</v>
      </c>
      <c r="F26" s="280">
        <v>51015</v>
      </c>
    </row>
    <row r="27" spans="1:6" ht="19.5" customHeight="1">
      <c r="A27" s="269" t="s">
        <v>213</v>
      </c>
      <c r="B27" s="270"/>
      <c r="C27" s="268"/>
      <c r="D27" s="289" t="s">
        <v>265</v>
      </c>
      <c r="E27" s="271">
        <f>E28+E33+E36</f>
        <v>-18315</v>
      </c>
      <c r="F27" s="272">
        <f>F28+F33+F36</f>
        <v>14721</v>
      </c>
    </row>
    <row r="28" spans="1:6" ht="19.5" customHeight="1">
      <c r="A28" s="273"/>
      <c r="B28" s="274" t="s">
        <v>214</v>
      </c>
      <c r="C28" s="266"/>
      <c r="D28" s="290" t="s">
        <v>266</v>
      </c>
      <c r="E28" s="275">
        <f>SUM(E29:E32)</f>
        <v>-5000</v>
      </c>
      <c r="F28" s="276">
        <f>SUM(F29:F32)</f>
        <v>5788</v>
      </c>
    </row>
    <row r="29" spans="1:6" ht="19.5" customHeight="1">
      <c r="A29" s="277"/>
      <c r="B29" s="278"/>
      <c r="C29" s="267" t="s">
        <v>291</v>
      </c>
      <c r="D29" s="291" t="s">
        <v>292</v>
      </c>
      <c r="E29" s="279">
        <v>0</v>
      </c>
      <c r="F29" s="280">
        <v>500</v>
      </c>
    </row>
    <row r="30" spans="1:6" ht="19.5" customHeight="1">
      <c r="A30" s="277"/>
      <c r="B30" s="278"/>
      <c r="C30" s="267" t="s">
        <v>285</v>
      </c>
      <c r="D30" s="291" t="s">
        <v>286</v>
      </c>
      <c r="E30" s="279">
        <v>0</v>
      </c>
      <c r="F30" s="280">
        <v>5000</v>
      </c>
    </row>
    <row r="31" spans="1:6" ht="19.5" customHeight="1">
      <c r="A31" s="277"/>
      <c r="B31" s="278"/>
      <c r="C31" s="267" t="s">
        <v>297</v>
      </c>
      <c r="D31" s="291" t="s">
        <v>81</v>
      </c>
      <c r="E31" s="279">
        <v>-5000</v>
      </c>
      <c r="F31" s="280">
        <v>0</v>
      </c>
    </row>
    <row r="32" spans="1:6" ht="19.5" customHeight="1">
      <c r="A32" s="277"/>
      <c r="B32" s="278"/>
      <c r="C32" s="267" t="s">
        <v>299</v>
      </c>
      <c r="D32" s="291" t="s">
        <v>300</v>
      </c>
      <c r="E32" s="279">
        <v>0</v>
      </c>
      <c r="F32" s="280">
        <v>288</v>
      </c>
    </row>
    <row r="33" spans="1:6" ht="19.5" customHeight="1">
      <c r="A33" s="273"/>
      <c r="B33" s="274" t="s">
        <v>301</v>
      </c>
      <c r="C33" s="266"/>
      <c r="D33" s="290" t="s">
        <v>302</v>
      </c>
      <c r="E33" s="275">
        <f>SUM(E34:E35)</f>
        <v>-315</v>
      </c>
      <c r="F33" s="276">
        <f>SUM(F34:F35)</f>
        <v>315</v>
      </c>
    </row>
    <row r="34" spans="1:6" ht="19.5" customHeight="1">
      <c r="A34" s="277"/>
      <c r="B34" s="278"/>
      <c r="C34" s="267" t="s">
        <v>303</v>
      </c>
      <c r="D34" s="291" t="s">
        <v>67</v>
      </c>
      <c r="E34" s="279">
        <v>0</v>
      </c>
      <c r="F34" s="280">
        <v>315</v>
      </c>
    </row>
    <row r="35" spans="1:6" ht="19.5" customHeight="1">
      <c r="A35" s="277"/>
      <c r="B35" s="278"/>
      <c r="C35" s="267" t="s">
        <v>294</v>
      </c>
      <c r="D35" s="291" t="s">
        <v>69</v>
      </c>
      <c r="E35" s="279">
        <v>-315</v>
      </c>
      <c r="F35" s="280">
        <v>0</v>
      </c>
    </row>
    <row r="36" spans="1:6" ht="19.5" customHeight="1">
      <c r="A36" s="273"/>
      <c r="B36" s="274" t="s">
        <v>269</v>
      </c>
      <c r="C36" s="266"/>
      <c r="D36" s="290" t="s">
        <v>259</v>
      </c>
      <c r="E36" s="275">
        <f>SUM(E37:E40)</f>
        <v>-13000</v>
      </c>
      <c r="F36" s="276">
        <f>SUM(F37:F40)</f>
        <v>8618</v>
      </c>
    </row>
    <row r="37" spans="1:6" ht="19.5" customHeight="1">
      <c r="A37" s="277"/>
      <c r="B37" s="278"/>
      <c r="C37" s="267" t="s">
        <v>291</v>
      </c>
      <c r="D37" s="291" t="s">
        <v>292</v>
      </c>
      <c r="E37" s="279">
        <v>0</v>
      </c>
      <c r="F37" s="280">
        <v>908</v>
      </c>
    </row>
    <row r="38" spans="1:6" ht="19.5" customHeight="1">
      <c r="A38" s="277"/>
      <c r="B38" s="278"/>
      <c r="C38" s="267" t="s">
        <v>297</v>
      </c>
      <c r="D38" s="291" t="s">
        <v>81</v>
      </c>
      <c r="E38" s="279">
        <v>-13000</v>
      </c>
      <c r="F38" s="280">
        <v>0</v>
      </c>
    </row>
    <row r="39" spans="1:6" ht="19.5" customHeight="1">
      <c r="A39" s="277"/>
      <c r="B39" s="278"/>
      <c r="C39" s="267" t="s">
        <v>304</v>
      </c>
      <c r="D39" s="291" t="s">
        <v>81</v>
      </c>
      <c r="E39" s="279">
        <v>0</v>
      </c>
      <c r="F39" s="280">
        <v>5250</v>
      </c>
    </row>
    <row r="40" spans="1:6" ht="19.5" customHeight="1">
      <c r="A40" s="277"/>
      <c r="B40" s="278"/>
      <c r="C40" s="267" t="s">
        <v>305</v>
      </c>
      <c r="D40" s="291" t="s">
        <v>81</v>
      </c>
      <c r="E40" s="279">
        <v>0</v>
      </c>
      <c r="F40" s="280">
        <v>2460</v>
      </c>
    </row>
    <row r="41" spans="1:6" ht="29.25" customHeight="1">
      <c r="A41" s="269" t="s">
        <v>216</v>
      </c>
      <c r="B41" s="270"/>
      <c r="C41" s="268"/>
      <c r="D41" s="289" t="s">
        <v>306</v>
      </c>
      <c r="E41" s="271">
        <f>E42</f>
        <v>-33380</v>
      </c>
      <c r="F41" s="272">
        <f>F42</f>
        <v>33380</v>
      </c>
    </row>
    <row r="42" spans="1:6" ht="19.5" customHeight="1">
      <c r="A42" s="273"/>
      <c r="B42" s="274" t="s">
        <v>217</v>
      </c>
      <c r="C42" s="266"/>
      <c r="D42" s="290" t="s">
        <v>307</v>
      </c>
      <c r="E42" s="275">
        <f>SUM(E43:E46)</f>
        <v>-33380</v>
      </c>
      <c r="F42" s="276">
        <f>SUM(F43:F46)</f>
        <v>33380</v>
      </c>
    </row>
    <row r="43" spans="1:6" ht="27" customHeight="1">
      <c r="A43" s="277"/>
      <c r="B43" s="278"/>
      <c r="C43" s="267" t="s">
        <v>308</v>
      </c>
      <c r="D43" s="291" t="s">
        <v>309</v>
      </c>
      <c r="E43" s="279">
        <v>-32580</v>
      </c>
      <c r="F43" s="280">
        <v>0</v>
      </c>
    </row>
    <row r="44" spans="1:6" ht="32.25" customHeight="1">
      <c r="A44" s="277"/>
      <c r="B44" s="278"/>
      <c r="C44" s="267" t="s">
        <v>310</v>
      </c>
      <c r="D44" s="291" t="s">
        <v>311</v>
      </c>
      <c r="E44" s="279">
        <v>0</v>
      </c>
      <c r="F44" s="280">
        <v>32580</v>
      </c>
    </row>
    <row r="45" spans="1:6" ht="19.5" customHeight="1">
      <c r="A45" s="277"/>
      <c r="B45" s="278"/>
      <c r="C45" s="267" t="s">
        <v>296</v>
      </c>
      <c r="D45" s="291" t="s">
        <v>79</v>
      </c>
      <c r="E45" s="279">
        <v>-800</v>
      </c>
      <c r="F45" s="280">
        <v>0</v>
      </c>
    </row>
    <row r="46" spans="1:6" ht="19.5" customHeight="1">
      <c r="A46" s="277"/>
      <c r="B46" s="278"/>
      <c r="C46" s="267" t="s">
        <v>297</v>
      </c>
      <c r="D46" s="291" t="s">
        <v>81</v>
      </c>
      <c r="E46" s="279">
        <v>0</v>
      </c>
      <c r="F46" s="280">
        <v>800</v>
      </c>
    </row>
    <row r="47" spans="1:6" ht="19.5" customHeight="1">
      <c r="A47" s="269" t="s">
        <v>220</v>
      </c>
      <c r="B47" s="270"/>
      <c r="C47" s="268"/>
      <c r="D47" s="289" t="s">
        <v>312</v>
      </c>
      <c r="E47" s="271">
        <f>E48+E53</f>
        <v>-25611</v>
      </c>
      <c r="F47" s="272">
        <f>F48+F53</f>
        <v>25611</v>
      </c>
    </row>
    <row r="48" spans="1:6" ht="19.5" customHeight="1">
      <c r="A48" s="273"/>
      <c r="B48" s="274" t="s">
        <v>221</v>
      </c>
      <c r="C48" s="266"/>
      <c r="D48" s="290" t="s">
        <v>313</v>
      </c>
      <c r="E48" s="275">
        <f>SUM(E49:E52)</f>
        <v>-611</v>
      </c>
      <c r="F48" s="276">
        <f>SUM(F49:F52)</f>
        <v>20611</v>
      </c>
    </row>
    <row r="49" spans="1:6" ht="19.5" customHeight="1">
      <c r="A49" s="277"/>
      <c r="B49" s="278"/>
      <c r="C49" s="267" t="s">
        <v>199</v>
      </c>
      <c r="D49" s="291" t="s">
        <v>287</v>
      </c>
      <c r="E49" s="279">
        <v>-611</v>
      </c>
      <c r="F49" s="280">
        <v>0</v>
      </c>
    </row>
    <row r="50" spans="1:6" ht="19.5" customHeight="1">
      <c r="A50" s="277"/>
      <c r="B50" s="278"/>
      <c r="C50" s="267" t="s">
        <v>201</v>
      </c>
      <c r="D50" s="291" t="s">
        <v>287</v>
      </c>
      <c r="E50" s="279">
        <v>0</v>
      </c>
      <c r="F50" s="280">
        <v>427</v>
      </c>
    </row>
    <row r="51" spans="1:6" ht="19.5" customHeight="1">
      <c r="A51" s="277"/>
      <c r="B51" s="278"/>
      <c r="C51" s="267" t="s">
        <v>202</v>
      </c>
      <c r="D51" s="291" t="s">
        <v>287</v>
      </c>
      <c r="E51" s="279">
        <v>0</v>
      </c>
      <c r="F51" s="280">
        <v>184</v>
      </c>
    </row>
    <row r="52" spans="1:6" ht="19.5" customHeight="1">
      <c r="A52" s="277"/>
      <c r="B52" s="278"/>
      <c r="C52" s="267" t="s">
        <v>210</v>
      </c>
      <c r="D52" s="291" t="s">
        <v>314</v>
      </c>
      <c r="E52" s="279">
        <v>0</v>
      </c>
      <c r="F52" s="280">
        <v>20000</v>
      </c>
    </row>
    <row r="53" spans="1:6" ht="19.5" customHeight="1">
      <c r="A53" s="273"/>
      <c r="B53" s="274" t="s">
        <v>315</v>
      </c>
      <c r="C53" s="266"/>
      <c r="D53" s="290" t="s">
        <v>259</v>
      </c>
      <c r="E53" s="275">
        <f>SUM(E54:E57)</f>
        <v>-25000</v>
      </c>
      <c r="F53" s="276">
        <f>SUM(F54:F57)</f>
        <v>5000</v>
      </c>
    </row>
    <row r="54" spans="1:6" ht="19.5" customHeight="1">
      <c r="A54" s="277"/>
      <c r="B54" s="278"/>
      <c r="C54" s="267" t="s">
        <v>291</v>
      </c>
      <c r="D54" s="291" t="s">
        <v>292</v>
      </c>
      <c r="E54" s="279">
        <v>-13000</v>
      </c>
      <c r="F54" s="280">
        <v>0</v>
      </c>
    </row>
    <row r="55" spans="1:6" ht="19.5" customHeight="1">
      <c r="A55" s="277"/>
      <c r="B55" s="278"/>
      <c r="C55" s="267" t="s">
        <v>295</v>
      </c>
      <c r="D55" s="291" t="s">
        <v>75</v>
      </c>
      <c r="E55" s="279">
        <v>-2000</v>
      </c>
      <c r="F55" s="280">
        <v>0</v>
      </c>
    </row>
    <row r="56" spans="1:6" ht="19.5" customHeight="1">
      <c r="A56" s="277"/>
      <c r="B56" s="278"/>
      <c r="C56" s="267" t="s">
        <v>285</v>
      </c>
      <c r="D56" s="291" t="s">
        <v>286</v>
      </c>
      <c r="E56" s="279">
        <v>0</v>
      </c>
      <c r="F56" s="280">
        <v>5000</v>
      </c>
    </row>
    <row r="57" spans="1:6" ht="19.5" customHeight="1">
      <c r="A57" s="277"/>
      <c r="B57" s="278"/>
      <c r="C57" s="267" t="s">
        <v>297</v>
      </c>
      <c r="D57" s="291" t="s">
        <v>81</v>
      </c>
      <c r="E57" s="279">
        <v>-10000</v>
      </c>
      <c r="F57" s="280">
        <v>0</v>
      </c>
    </row>
    <row r="58" spans="1:6" ht="19.5" customHeight="1">
      <c r="A58" s="269" t="s">
        <v>316</v>
      </c>
      <c r="B58" s="270"/>
      <c r="C58" s="268"/>
      <c r="D58" s="289" t="s">
        <v>317</v>
      </c>
      <c r="E58" s="271">
        <f>E59</f>
        <v>0</v>
      </c>
      <c r="F58" s="272">
        <f>F59</f>
        <v>468.56</v>
      </c>
    </row>
    <row r="59" spans="1:6" ht="63" customHeight="1">
      <c r="A59" s="273"/>
      <c r="B59" s="274" t="s">
        <v>318</v>
      </c>
      <c r="C59" s="266"/>
      <c r="D59" s="290" t="s">
        <v>319</v>
      </c>
      <c r="E59" s="275">
        <f>E60</f>
        <v>0</v>
      </c>
      <c r="F59" s="276">
        <f>F60</f>
        <v>468.56</v>
      </c>
    </row>
    <row r="60" spans="1:6" ht="19.5" customHeight="1">
      <c r="A60" s="277"/>
      <c r="B60" s="278"/>
      <c r="C60" s="267" t="s">
        <v>320</v>
      </c>
      <c r="D60" s="291" t="s">
        <v>321</v>
      </c>
      <c r="E60" s="279">
        <v>0</v>
      </c>
      <c r="F60" s="280">
        <v>468.56</v>
      </c>
    </row>
    <row r="61" spans="1:6" ht="19.5" customHeight="1">
      <c r="A61" s="269" t="s">
        <v>222</v>
      </c>
      <c r="B61" s="270"/>
      <c r="C61" s="268"/>
      <c r="D61" s="289" t="s">
        <v>272</v>
      </c>
      <c r="E61" s="271">
        <f>E62</f>
        <v>-450</v>
      </c>
      <c r="F61" s="272">
        <f>F62</f>
        <v>450</v>
      </c>
    </row>
    <row r="62" spans="1:6" ht="19.5" customHeight="1">
      <c r="A62" s="273"/>
      <c r="B62" s="274" t="s">
        <v>322</v>
      </c>
      <c r="C62" s="266"/>
      <c r="D62" s="290" t="s">
        <v>323</v>
      </c>
      <c r="E62" s="275">
        <f>SUM(E63:E64)</f>
        <v>-450</v>
      </c>
      <c r="F62" s="276">
        <f>SUM(F63:F64)</f>
        <v>450</v>
      </c>
    </row>
    <row r="63" spans="1:6" ht="19.5" customHeight="1">
      <c r="A63" s="277"/>
      <c r="B63" s="278"/>
      <c r="C63" s="267" t="s">
        <v>291</v>
      </c>
      <c r="D63" s="291" t="s">
        <v>292</v>
      </c>
      <c r="E63" s="279">
        <v>0</v>
      </c>
      <c r="F63" s="280">
        <v>450</v>
      </c>
    </row>
    <row r="64" spans="1:6" ht="19.5" customHeight="1">
      <c r="A64" s="277"/>
      <c r="B64" s="278"/>
      <c r="C64" s="267" t="s">
        <v>297</v>
      </c>
      <c r="D64" s="291" t="s">
        <v>81</v>
      </c>
      <c r="E64" s="279">
        <v>-450</v>
      </c>
      <c r="F64" s="280">
        <v>0</v>
      </c>
    </row>
    <row r="65" spans="1:6" ht="19.5" customHeight="1">
      <c r="A65" s="269" t="s">
        <v>236</v>
      </c>
      <c r="B65" s="270"/>
      <c r="C65" s="268"/>
      <c r="D65" s="289" t="s">
        <v>277</v>
      </c>
      <c r="E65" s="271">
        <f>E66</f>
        <v>-4398</v>
      </c>
      <c r="F65" s="272">
        <f>F66</f>
        <v>6898</v>
      </c>
    </row>
    <row r="66" spans="1:6" ht="19.5" customHeight="1">
      <c r="A66" s="273"/>
      <c r="B66" s="274" t="s">
        <v>238</v>
      </c>
      <c r="C66" s="266"/>
      <c r="D66" s="290" t="s">
        <v>259</v>
      </c>
      <c r="E66" s="275">
        <f>SUM(E67:E69)</f>
        <v>-4398</v>
      </c>
      <c r="F66" s="276">
        <f>SUM(F67:F69)</f>
        <v>6898</v>
      </c>
    </row>
    <row r="67" spans="1:6" ht="19.5" customHeight="1">
      <c r="A67" s="277"/>
      <c r="B67" s="278"/>
      <c r="C67" s="267" t="s">
        <v>295</v>
      </c>
      <c r="D67" s="291" t="s">
        <v>75</v>
      </c>
      <c r="E67" s="279">
        <v>0</v>
      </c>
      <c r="F67" s="280">
        <v>2500</v>
      </c>
    </row>
    <row r="68" spans="1:6" ht="19.5" customHeight="1">
      <c r="A68" s="277"/>
      <c r="B68" s="278"/>
      <c r="C68" s="267" t="s">
        <v>199</v>
      </c>
      <c r="D68" s="291" t="s">
        <v>287</v>
      </c>
      <c r="E68" s="279">
        <v>0</v>
      </c>
      <c r="F68" s="280">
        <v>4398</v>
      </c>
    </row>
    <row r="69" spans="1:6" ht="19.5" customHeight="1" thickBot="1">
      <c r="A69" s="281"/>
      <c r="B69" s="282"/>
      <c r="C69" s="283" t="s">
        <v>210</v>
      </c>
      <c r="D69" s="292" t="s">
        <v>314</v>
      </c>
      <c r="E69" s="284">
        <v>-4398</v>
      </c>
      <c r="F69" s="285">
        <v>0</v>
      </c>
    </row>
    <row r="70" spans="5:6" ht="19.5" customHeight="1" thickBot="1" thickTop="1">
      <c r="E70" s="265"/>
      <c r="F70" s="265"/>
    </row>
    <row r="71" spans="1:6" ht="19.5" customHeight="1" thickBot="1" thickTop="1">
      <c r="A71" s="286"/>
      <c r="B71" s="320" t="s">
        <v>152</v>
      </c>
      <c r="C71" s="321"/>
      <c r="D71" s="251">
        <f>E71+F71</f>
        <v>32784.560000000056</v>
      </c>
      <c r="E71" s="287">
        <f>E65+E61+E58+E47+E41+E27+E16+E12+E5</f>
        <v>-1676297</v>
      </c>
      <c r="F71" s="288">
        <f>F65+F61+F58+F47+F41+F27+F16+F12+F5</f>
        <v>1709081.56</v>
      </c>
    </row>
    <row r="72" ht="19.5" customHeight="1" thickTop="1"/>
    <row r="75" spans="1:2" ht="19.5" customHeight="1">
      <c r="A75" s="331"/>
      <c r="B75" s="331"/>
    </row>
  </sheetData>
  <mergeCells count="5">
    <mergeCell ref="A75:B75"/>
    <mergeCell ref="A1:F1"/>
    <mergeCell ref="A2:F2"/>
    <mergeCell ref="A3:F3"/>
    <mergeCell ref="B71:C7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selection activeCell="D2" sqref="D2"/>
    </sheetView>
  </sheetViews>
  <sheetFormatPr defaultColWidth="9.140625" defaultRowHeight="19.5" customHeight="1"/>
  <cols>
    <col min="1" max="1" width="3.7109375" style="171" customWidth="1"/>
    <col min="2" max="2" width="5.8515625" style="171" customWidth="1"/>
    <col min="3" max="3" width="4.28125" style="171" customWidth="1"/>
    <col min="4" max="4" width="66.7109375" style="171" customWidth="1"/>
    <col min="5" max="5" width="10.57421875" style="171" customWidth="1"/>
    <col min="6" max="6" width="11.00390625" style="171" customWidth="1"/>
    <col min="7" max="7" width="9.8515625" style="171" customWidth="1"/>
    <col min="8" max="8" width="11.28125" style="171" customWidth="1"/>
    <col min="9" max="9" width="10.7109375" style="171" customWidth="1"/>
    <col min="10" max="10" width="11.57421875" style="171" customWidth="1"/>
    <col min="11" max="11" width="9.140625" style="171" customWidth="1"/>
    <col min="12" max="12" width="10.7109375" style="171" bestFit="1" customWidth="1"/>
    <col min="13" max="16384" width="9.140625" style="171" customWidth="1"/>
  </cols>
  <sheetData>
    <row r="1" spans="2:8" ht="27.75" customHeight="1">
      <c r="B1" s="306" t="s">
        <v>328</v>
      </c>
      <c r="C1" s="306"/>
      <c r="D1" s="306"/>
      <c r="H1" s="172"/>
    </row>
    <row r="2" spans="1:11" ht="27" customHeight="1">
      <c r="A2" s="173"/>
      <c r="F2" s="307" t="s">
        <v>186</v>
      </c>
      <c r="G2" s="307"/>
      <c r="H2" s="307"/>
      <c r="I2" s="307"/>
      <c r="J2" s="307"/>
      <c r="K2" s="174"/>
    </row>
    <row r="3" spans="1:11" ht="15" customHeight="1">
      <c r="A3" s="294" t="s">
        <v>187</v>
      </c>
      <c r="B3" s="294"/>
      <c r="C3" s="294"/>
      <c r="D3" s="294"/>
      <c r="E3" s="294"/>
      <c r="F3" s="294"/>
      <c r="G3" s="294"/>
      <c r="H3" s="294"/>
      <c r="I3" s="294"/>
      <c r="J3" s="294"/>
      <c r="K3" s="175"/>
    </row>
    <row r="4" spans="1:10" ht="11.25" customHeight="1" thickBot="1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2" ht="27" customHeight="1" thickBot="1" thickTop="1">
      <c r="A5" s="177" t="s">
        <v>188</v>
      </c>
      <c r="B5" s="178" t="s">
        <v>189</v>
      </c>
      <c r="C5" s="179" t="s">
        <v>190</v>
      </c>
      <c r="D5" s="180" t="s">
        <v>191</v>
      </c>
      <c r="E5" s="181" t="s">
        <v>192</v>
      </c>
      <c r="F5" s="181" t="s">
        <v>13</v>
      </c>
      <c r="G5" s="181" t="s">
        <v>193</v>
      </c>
      <c r="H5" s="181" t="s">
        <v>194</v>
      </c>
      <c r="I5" s="181" t="s">
        <v>195</v>
      </c>
      <c r="J5" s="182" t="s">
        <v>196</v>
      </c>
      <c r="K5" s="183"/>
      <c r="L5" s="184"/>
    </row>
    <row r="6" spans="1:10" ht="18" customHeight="1" thickTop="1">
      <c r="A6" s="185" t="s">
        <v>197</v>
      </c>
      <c r="B6" s="186" t="s">
        <v>198</v>
      </c>
      <c r="C6" s="186" t="s">
        <v>199</v>
      </c>
      <c r="D6" s="187" t="s">
        <v>200</v>
      </c>
      <c r="E6" s="188">
        <v>1611261</v>
      </c>
      <c r="F6" s="188"/>
      <c r="G6" s="188">
        <v>162622</v>
      </c>
      <c r="H6" s="188"/>
      <c r="I6" s="188"/>
      <c r="J6" s="189">
        <f aca="true" t="shared" si="0" ref="J6:J57">SUM(F6:I6)</f>
        <v>162622</v>
      </c>
    </row>
    <row r="7" spans="1:10" ht="18" customHeight="1">
      <c r="A7" s="190" t="s">
        <v>197</v>
      </c>
      <c r="B7" s="191" t="s">
        <v>198</v>
      </c>
      <c r="C7" s="192" t="s">
        <v>199</v>
      </c>
      <c r="D7" s="193" t="s">
        <v>154</v>
      </c>
      <c r="E7" s="167">
        <v>5800000</v>
      </c>
      <c r="F7" s="167">
        <v>540000</v>
      </c>
      <c r="G7" s="167"/>
      <c r="H7" s="167">
        <v>720000</v>
      </c>
      <c r="I7" s="167">
        <v>240000</v>
      </c>
      <c r="J7" s="194">
        <f t="shared" si="0"/>
        <v>1500000</v>
      </c>
    </row>
    <row r="8" spans="1:10" ht="13.5" customHeight="1">
      <c r="A8" s="313" t="s">
        <v>197</v>
      </c>
      <c r="B8" s="316" t="s">
        <v>198</v>
      </c>
      <c r="C8" s="83" t="s">
        <v>199</v>
      </c>
      <c r="D8" s="295" t="s">
        <v>155</v>
      </c>
      <c r="E8" s="300">
        <v>7846790</v>
      </c>
      <c r="F8" s="162">
        <v>26575</v>
      </c>
      <c r="G8" s="162"/>
      <c r="H8" s="162"/>
      <c r="I8" s="162"/>
      <c r="J8" s="194">
        <f t="shared" si="0"/>
        <v>26575</v>
      </c>
    </row>
    <row r="9" spans="1:10" ht="12.75" customHeight="1">
      <c r="A9" s="314"/>
      <c r="B9" s="309"/>
      <c r="C9" s="83" t="s">
        <v>201</v>
      </c>
      <c r="D9" s="296"/>
      <c r="E9" s="301"/>
      <c r="F9" s="162">
        <v>0</v>
      </c>
      <c r="G9" s="162"/>
      <c r="H9" s="162"/>
      <c r="I9" s="162">
        <v>1016652</v>
      </c>
      <c r="J9" s="194">
        <f t="shared" si="0"/>
        <v>1016652</v>
      </c>
    </row>
    <row r="10" spans="1:10" ht="13.5" customHeight="1">
      <c r="A10" s="315"/>
      <c r="B10" s="310"/>
      <c r="C10" s="83" t="s">
        <v>202</v>
      </c>
      <c r="D10" s="297"/>
      <c r="E10" s="302"/>
      <c r="F10" s="162">
        <f>(461060+555713)-H10</f>
        <v>516773</v>
      </c>
      <c r="G10" s="162"/>
      <c r="H10" s="162">
        <v>500000</v>
      </c>
      <c r="I10" s="162"/>
      <c r="J10" s="194">
        <f t="shared" si="0"/>
        <v>1016773</v>
      </c>
    </row>
    <row r="11" spans="1:10" ht="36" customHeight="1">
      <c r="A11" s="160" t="s">
        <v>197</v>
      </c>
      <c r="B11" s="83" t="s">
        <v>198</v>
      </c>
      <c r="C11" s="83" t="s">
        <v>199</v>
      </c>
      <c r="D11" s="197" t="s">
        <v>160</v>
      </c>
      <c r="E11" s="65">
        <v>1000000</v>
      </c>
      <c r="F11" s="162">
        <v>50000</v>
      </c>
      <c r="G11" s="162"/>
      <c r="H11" s="162"/>
      <c r="I11" s="162"/>
      <c r="J11" s="194">
        <f t="shared" si="0"/>
        <v>50000</v>
      </c>
    </row>
    <row r="12" spans="1:10" ht="18" customHeight="1">
      <c r="A12" s="160" t="s">
        <v>197</v>
      </c>
      <c r="B12" s="83" t="s">
        <v>198</v>
      </c>
      <c r="C12" s="83" t="s">
        <v>199</v>
      </c>
      <c r="D12" s="197" t="s">
        <v>156</v>
      </c>
      <c r="E12" s="65">
        <v>17000</v>
      </c>
      <c r="F12" s="162">
        <v>17000</v>
      </c>
      <c r="G12" s="162"/>
      <c r="H12" s="162"/>
      <c r="I12" s="162"/>
      <c r="J12" s="194">
        <f t="shared" si="0"/>
        <v>17000</v>
      </c>
    </row>
    <row r="13" spans="1:10" ht="18" customHeight="1">
      <c r="A13" s="160" t="s">
        <v>197</v>
      </c>
      <c r="B13" s="83" t="s">
        <v>198</v>
      </c>
      <c r="C13" s="83" t="s">
        <v>199</v>
      </c>
      <c r="D13" s="197" t="s">
        <v>159</v>
      </c>
      <c r="E13" s="65">
        <v>142000</v>
      </c>
      <c r="F13" s="162">
        <f>100000+42000</f>
        <v>142000</v>
      </c>
      <c r="G13" s="162"/>
      <c r="H13" s="162"/>
      <c r="I13" s="162"/>
      <c r="J13" s="194">
        <f t="shared" si="0"/>
        <v>142000</v>
      </c>
    </row>
    <row r="14" spans="1:10" ht="22.5" customHeight="1">
      <c r="A14" s="160" t="s">
        <v>197</v>
      </c>
      <c r="B14" s="83" t="s">
        <v>198</v>
      </c>
      <c r="C14" s="83" t="s">
        <v>199</v>
      </c>
      <c r="D14" s="197" t="s">
        <v>203</v>
      </c>
      <c r="E14" s="65">
        <v>22000</v>
      </c>
      <c r="F14" s="162">
        <v>22000</v>
      </c>
      <c r="G14" s="162"/>
      <c r="H14" s="162"/>
      <c r="I14" s="162"/>
      <c r="J14" s="194">
        <f t="shared" si="0"/>
        <v>22000</v>
      </c>
    </row>
    <row r="15" spans="1:10" ht="18" customHeight="1">
      <c r="A15" s="160" t="s">
        <v>197</v>
      </c>
      <c r="B15" s="83" t="s">
        <v>198</v>
      </c>
      <c r="C15" s="83" t="s">
        <v>199</v>
      </c>
      <c r="D15" s="197" t="s">
        <v>204</v>
      </c>
      <c r="E15" s="65">
        <v>6400</v>
      </c>
      <c r="F15" s="162">
        <v>6400</v>
      </c>
      <c r="G15" s="162"/>
      <c r="H15" s="162"/>
      <c r="I15" s="162"/>
      <c r="J15" s="194">
        <f>SUM(F15:I15)</f>
        <v>6400</v>
      </c>
    </row>
    <row r="16" spans="1:10" ht="18" customHeight="1">
      <c r="A16" s="160" t="s">
        <v>197</v>
      </c>
      <c r="B16" s="83" t="s">
        <v>198</v>
      </c>
      <c r="C16" s="83" t="s">
        <v>199</v>
      </c>
      <c r="D16" s="197" t="s">
        <v>158</v>
      </c>
      <c r="E16" s="65">
        <v>8000</v>
      </c>
      <c r="F16" s="162">
        <v>8000</v>
      </c>
      <c r="G16" s="162"/>
      <c r="H16" s="162"/>
      <c r="I16" s="162"/>
      <c r="J16" s="194">
        <f>SUM(F16:I16)</f>
        <v>8000</v>
      </c>
    </row>
    <row r="17" spans="1:10" ht="18" customHeight="1">
      <c r="A17" s="198" t="s">
        <v>205</v>
      </c>
      <c r="B17" s="192" t="s">
        <v>206</v>
      </c>
      <c r="C17" s="192" t="s">
        <v>199</v>
      </c>
      <c r="D17" s="199" t="s">
        <v>207</v>
      </c>
      <c r="E17" s="167">
        <v>857660</v>
      </c>
      <c r="F17" s="167">
        <f>378000-60000</f>
        <v>318000</v>
      </c>
      <c r="G17" s="167"/>
      <c r="H17" s="167"/>
      <c r="I17" s="167">
        <v>180000</v>
      </c>
      <c r="J17" s="194">
        <f t="shared" si="0"/>
        <v>498000</v>
      </c>
    </row>
    <row r="18" spans="1:10" ht="18" customHeight="1">
      <c r="A18" s="195" t="s">
        <v>205</v>
      </c>
      <c r="B18" s="161" t="s">
        <v>206</v>
      </c>
      <c r="C18" s="161" t="s">
        <v>199</v>
      </c>
      <c r="D18" s="200" t="s">
        <v>178</v>
      </c>
      <c r="E18" s="64">
        <v>300000</v>
      </c>
      <c r="F18" s="167">
        <v>300000</v>
      </c>
      <c r="G18" s="167"/>
      <c r="H18" s="167"/>
      <c r="I18" s="167"/>
      <c r="J18" s="194">
        <f t="shared" si="0"/>
        <v>300000</v>
      </c>
    </row>
    <row r="19" spans="1:10" ht="23.25" customHeight="1">
      <c r="A19" s="195" t="s">
        <v>205</v>
      </c>
      <c r="B19" s="161" t="s">
        <v>206</v>
      </c>
      <c r="C19" s="161" t="s">
        <v>199</v>
      </c>
      <c r="D19" s="200" t="s">
        <v>168</v>
      </c>
      <c r="E19" s="64">
        <v>520000</v>
      </c>
      <c r="F19" s="162">
        <v>112500</v>
      </c>
      <c r="G19" s="162"/>
      <c r="H19" s="162"/>
      <c r="I19" s="162">
        <v>400000</v>
      </c>
      <c r="J19" s="194">
        <f t="shared" si="0"/>
        <v>512500</v>
      </c>
    </row>
    <row r="20" spans="1:10" ht="16.5" customHeight="1">
      <c r="A20" s="195" t="s">
        <v>205</v>
      </c>
      <c r="B20" s="161" t="s">
        <v>206</v>
      </c>
      <c r="C20" s="161" t="s">
        <v>199</v>
      </c>
      <c r="D20" s="200" t="s">
        <v>326</v>
      </c>
      <c r="E20" s="64">
        <v>7500</v>
      </c>
      <c r="F20" s="162">
        <v>7500</v>
      </c>
      <c r="G20" s="162"/>
      <c r="H20" s="162"/>
      <c r="I20" s="162"/>
      <c r="J20" s="194">
        <f t="shared" si="0"/>
        <v>7500</v>
      </c>
    </row>
    <row r="21" spans="1:10" ht="18" customHeight="1">
      <c r="A21" s="198" t="s">
        <v>208</v>
      </c>
      <c r="B21" s="192" t="s">
        <v>209</v>
      </c>
      <c r="C21" s="192" t="s">
        <v>199</v>
      </c>
      <c r="D21" s="201" t="s">
        <v>173</v>
      </c>
      <c r="E21" s="167">
        <f>5400+115000</f>
        <v>120400</v>
      </c>
      <c r="F21" s="162">
        <f>5400+115000</f>
        <v>120400</v>
      </c>
      <c r="G21" s="162"/>
      <c r="H21" s="162"/>
      <c r="I21" s="162"/>
      <c r="J21" s="194">
        <f t="shared" si="0"/>
        <v>120400</v>
      </c>
    </row>
    <row r="22" spans="1:10" ht="18" customHeight="1">
      <c r="A22" s="160" t="s">
        <v>208</v>
      </c>
      <c r="B22" s="83" t="s">
        <v>209</v>
      </c>
      <c r="C22" s="83" t="s">
        <v>210</v>
      </c>
      <c r="D22" s="43" t="s">
        <v>211</v>
      </c>
      <c r="E22" s="162">
        <v>53200</v>
      </c>
      <c r="F22" s="162"/>
      <c r="G22" s="162">
        <v>9120</v>
      </c>
      <c r="H22" s="162"/>
      <c r="I22" s="162"/>
      <c r="J22" s="202">
        <f t="shared" si="0"/>
        <v>9120</v>
      </c>
    </row>
    <row r="23" spans="1:10" ht="12.75" customHeight="1">
      <c r="A23" s="313" t="s">
        <v>208</v>
      </c>
      <c r="B23" s="316" t="s">
        <v>212</v>
      </c>
      <c r="C23" s="83" t="s">
        <v>199</v>
      </c>
      <c r="D23" s="303" t="s">
        <v>179</v>
      </c>
      <c r="E23" s="300">
        <v>185000</v>
      </c>
      <c r="F23" s="162">
        <v>2000</v>
      </c>
      <c r="G23" s="162"/>
      <c r="H23" s="162"/>
      <c r="I23" s="162"/>
      <c r="J23" s="194">
        <f t="shared" si="0"/>
        <v>2000</v>
      </c>
    </row>
    <row r="24" spans="1:10" ht="15" customHeight="1">
      <c r="A24" s="314"/>
      <c r="B24" s="309"/>
      <c r="C24" s="83" t="s">
        <v>201</v>
      </c>
      <c r="D24" s="304"/>
      <c r="E24" s="301"/>
      <c r="F24" s="162">
        <v>0</v>
      </c>
      <c r="G24" s="162"/>
      <c r="H24" s="162"/>
      <c r="I24" s="162">
        <v>81405</v>
      </c>
      <c r="J24" s="194">
        <f t="shared" si="0"/>
        <v>81405</v>
      </c>
    </row>
    <row r="25" spans="1:10" ht="13.5" customHeight="1">
      <c r="A25" s="315"/>
      <c r="B25" s="310"/>
      <c r="C25" s="192" t="s">
        <v>202</v>
      </c>
      <c r="D25" s="305"/>
      <c r="E25" s="302"/>
      <c r="F25" s="167">
        <f>27136+23879</f>
        <v>51015</v>
      </c>
      <c r="G25" s="167"/>
      <c r="H25" s="167"/>
      <c r="I25" s="167"/>
      <c r="J25" s="194">
        <f t="shared" si="0"/>
        <v>51015</v>
      </c>
    </row>
    <row r="26" spans="1:10" ht="36.75" customHeight="1">
      <c r="A26" s="198" t="s">
        <v>208</v>
      </c>
      <c r="B26" s="192" t="s">
        <v>212</v>
      </c>
      <c r="C26" s="192" t="s">
        <v>199</v>
      </c>
      <c r="D26" s="199" t="s">
        <v>176</v>
      </c>
      <c r="E26" s="167">
        <v>1000000</v>
      </c>
      <c r="F26" s="167">
        <f>584924-273350</f>
        <v>311574</v>
      </c>
      <c r="G26" s="167"/>
      <c r="H26" s="167"/>
      <c r="I26" s="167">
        <v>273350</v>
      </c>
      <c r="J26" s="194">
        <f t="shared" si="0"/>
        <v>584924</v>
      </c>
    </row>
    <row r="27" spans="1:10" ht="18" customHeight="1">
      <c r="A27" s="198" t="s">
        <v>213</v>
      </c>
      <c r="B27" s="192" t="s">
        <v>214</v>
      </c>
      <c r="C27" s="192" t="s">
        <v>210</v>
      </c>
      <c r="D27" s="199" t="s">
        <v>215</v>
      </c>
      <c r="E27" s="167">
        <v>38000</v>
      </c>
      <c r="F27" s="167">
        <f>15000+23000</f>
        <v>38000</v>
      </c>
      <c r="G27" s="167"/>
      <c r="H27" s="167"/>
      <c r="I27" s="167"/>
      <c r="J27" s="194">
        <f t="shared" si="0"/>
        <v>38000</v>
      </c>
    </row>
    <row r="28" spans="1:10" ht="18" customHeight="1">
      <c r="A28" s="198" t="s">
        <v>216</v>
      </c>
      <c r="B28" s="192" t="s">
        <v>217</v>
      </c>
      <c r="C28" s="203" t="s">
        <v>199</v>
      </c>
      <c r="D28" s="63" t="s">
        <v>218</v>
      </c>
      <c r="E28" s="65">
        <v>4325</v>
      </c>
      <c r="F28" s="65">
        <v>4325</v>
      </c>
      <c r="G28" s="167"/>
      <c r="H28" s="167"/>
      <c r="I28" s="167"/>
      <c r="J28" s="194">
        <f aca="true" t="shared" si="1" ref="J28:J34">SUM(F28:I28)</f>
        <v>4325</v>
      </c>
    </row>
    <row r="29" spans="1:10" ht="18" customHeight="1">
      <c r="A29" s="198" t="s">
        <v>216</v>
      </c>
      <c r="B29" s="192" t="s">
        <v>217</v>
      </c>
      <c r="C29" s="203" t="s">
        <v>199</v>
      </c>
      <c r="D29" s="63" t="s">
        <v>175</v>
      </c>
      <c r="E29" s="65">
        <v>5000</v>
      </c>
      <c r="F29" s="65">
        <v>5000</v>
      </c>
      <c r="G29" s="167"/>
      <c r="H29" s="167"/>
      <c r="I29" s="167"/>
      <c r="J29" s="194">
        <f t="shared" si="1"/>
        <v>5000</v>
      </c>
    </row>
    <row r="30" spans="1:10" ht="18" customHeight="1">
      <c r="A30" s="198" t="s">
        <v>216</v>
      </c>
      <c r="B30" s="192" t="s">
        <v>217</v>
      </c>
      <c r="C30" s="203" t="s">
        <v>210</v>
      </c>
      <c r="D30" s="63" t="s">
        <v>219</v>
      </c>
      <c r="E30" s="65">
        <v>3800</v>
      </c>
      <c r="F30" s="65">
        <v>3800</v>
      </c>
      <c r="G30" s="167"/>
      <c r="H30" s="167"/>
      <c r="I30" s="167"/>
      <c r="J30" s="194">
        <f t="shared" si="1"/>
        <v>3800</v>
      </c>
    </row>
    <row r="31" spans="1:10" ht="12.75" customHeight="1">
      <c r="A31" s="313" t="s">
        <v>220</v>
      </c>
      <c r="B31" s="316" t="s">
        <v>221</v>
      </c>
      <c r="C31" s="203" t="s">
        <v>199</v>
      </c>
      <c r="D31" s="311" t="s">
        <v>174</v>
      </c>
      <c r="E31" s="300">
        <v>5000</v>
      </c>
      <c r="F31" s="204">
        <f>5000-611</f>
        <v>4389</v>
      </c>
      <c r="G31" s="205"/>
      <c r="H31" s="205"/>
      <c r="I31" s="205"/>
      <c r="J31" s="194">
        <f t="shared" si="1"/>
        <v>4389</v>
      </c>
    </row>
    <row r="32" spans="1:10" ht="14.25" customHeight="1">
      <c r="A32" s="314"/>
      <c r="B32" s="309"/>
      <c r="C32" s="203" t="s">
        <v>201</v>
      </c>
      <c r="D32" s="308"/>
      <c r="E32" s="301"/>
      <c r="F32" s="204">
        <v>0</v>
      </c>
      <c r="G32" s="205"/>
      <c r="H32" s="205"/>
      <c r="I32" s="205">
        <v>427</v>
      </c>
      <c r="J32" s="194">
        <f t="shared" si="1"/>
        <v>427</v>
      </c>
    </row>
    <row r="33" spans="1:10" ht="12.75" customHeight="1">
      <c r="A33" s="315"/>
      <c r="B33" s="310"/>
      <c r="C33" s="203" t="s">
        <v>202</v>
      </c>
      <c r="D33" s="299"/>
      <c r="E33" s="302"/>
      <c r="F33" s="204">
        <v>184</v>
      </c>
      <c r="G33" s="167"/>
      <c r="H33" s="167"/>
      <c r="I33" s="167"/>
      <c r="J33" s="194">
        <f t="shared" si="1"/>
        <v>184</v>
      </c>
    </row>
    <row r="34" spans="1:10" ht="13.5" customHeight="1">
      <c r="A34" s="160" t="s">
        <v>220</v>
      </c>
      <c r="B34" s="83" t="s">
        <v>221</v>
      </c>
      <c r="C34" s="224" t="s">
        <v>210</v>
      </c>
      <c r="D34" s="63" t="s">
        <v>246</v>
      </c>
      <c r="E34" s="65">
        <v>20000</v>
      </c>
      <c r="F34" s="65">
        <v>20000</v>
      </c>
      <c r="G34" s="162"/>
      <c r="H34" s="162"/>
      <c r="I34" s="162"/>
      <c r="J34" s="202">
        <f t="shared" si="1"/>
        <v>20000</v>
      </c>
    </row>
    <row r="35" spans="1:10" ht="24" customHeight="1">
      <c r="A35" s="160" t="s">
        <v>222</v>
      </c>
      <c r="B35" s="83" t="s">
        <v>223</v>
      </c>
      <c r="C35" s="83" t="s">
        <v>210</v>
      </c>
      <c r="D35" s="43" t="s">
        <v>224</v>
      </c>
      <c r="E35" s="162">
        <f>19704+368</f>
        <v>20072</v>
      </c>
      <c r="F35" s="162">
        <f>19704+368</f>
        <v>20072</v>
      </c>
      <c r="G35" s="162"/>
      <c r="H35" s="162"/>
      <c r="I35" s="162"/>
      <c r="J35" s="202">
        <f t="shared" si="0"/>
        <v>20072</v>
      </c>
    </row>
    <row r="36" spans="1:10" ht="18" customHeight="1">
      <c r="A36" s="206" t="s">
        <v>222</v>
      </c>
      <c r="B36" s="203" t="s">
        <v>225</v>
      </c>
      <c r="C36" s="203" t="s">
        <v>226</v>
      </c>
      <c r="D36" s="207" t="s">
        <v>227</v>
      </c>
      <c r="E36" s="204">
        <v>50000</v>
      </c>
      <c r="F36" s="167">
        <v>50000</v>
      </c>
      <c r="G36" s="167"/>
      <c r="H36" s="167"/>
      <c r="I36" s="167"/>
      <c r="J36" s="194">
        <f t="shared" si="0"/>
        <v>50000</v>
      </c>
    </row>
    <row r="37" spans="1:10" ht="18" customHeight="1">
      <c r="A37" s="198" t="s">
        <v>228</v>
      </c>
      <c r="B37" s="192" t="s">
        <v>229</v>
      </c>
      <c r="C37" s="203" t="s">
        <v>199</v>
      </c>
      <c r="D37" s="207" t="s">
        <v>230</v>
      </c>
      <c r="E37" s="204">
        <v>7000</v>
      </c>
      <c r="F37" s="204">
        <v>7000</v>
      </c>
      <c r="G37" s="167"/>
      <c r="H37" s="167"/>
      <c r="I37" s="167"/>
      <c r="J37" s="194">
        <f t="shared" si="0"/>
        <v>7000</v>
      </c>
    </row>
    <row r="38" spans="1:10" ht="18" customHeight="1">
      <c r="A38" s="198" t="s">
        <v>228</v>
      </c>
      <c r="B38" s="192" t="s">
        <v>229</v>
      </c>
      <c r="C38" s="203" t="s">
        <v>199</v>
      </c>
      <c r="D38" s="207" t="s">
        <v>231</v>
      </c>
      <c r="E38" s="204">
        <v>8000</v>
      </c>
      <c r="F38" s="204">
        <v>8000</v>
      </c>
      <c r="G38" s="167"/>
      <c r="H38" s="167"/>
      <c r="I38" s="167"/>
      <c r="J38" s="194">
        <f t="shared" si="0"/>
        <v>8000</v>
      </c>
    </row>
    <row r="39" spans="1:10" ht="18" customHeight="1">
      <c r="A39" s="198" t="s">
        <v>228</v>
      </c>
      <c r="B39" s="192" t="s">
        <v>229</v>
      </c>
      <c r="C39" s="203" t="s">
        <v>199</v>
      </c>
      <c r="D39" s="207" t="s">
        <v>232</v>
      </c>
      <c r="E39" s="204">
        <v>7631</v>
      </c>
      <c r="F39" s="204">
        <v>7631</v>
      </c>
      <c r="G39" s="167"/>
      <c r="H39" s="167"/>
      <c r="I39" s="167"/>
      <c r="J39" s="194">
        <f t="shared" si="0"/>
        <v>7631</v>
      </c>
    </row>
    <row r="40" spans="1:10" ht="18" customHeight="1">
      <c r="A40" s="198" t="s">
        <v>228</v>
      </c>
      <c r="B40" s="192" t="s">
        <v>229</v>
      </c>
      <c r="C40" s="203" t="s">
        <v>199</v>
      </c>
      <c r="D40" s="63" t="s">
        <v>233</v>
      </c>
      <c r="E40" s="65">
        <v>14019</v>
      </c>
      <c r="F40" s="65">
        <v>14019</v>
      </c>
      <c r="G40" s="167"/>
      <c r="H40" s="167"/>
      <c r="I40" s="167"/>
      <c r="J40" s="194">
        <f t="shared" si="0"/>
        <v>14019</v>
      </c>
    </row>
    <row r="41" spans="1:10" ht="18" customHeight="1">
      <c r="A41" s="195" t="s">
        <v>228</v>
      </c>
      <c r="B41" s="161" t="s">
        <v>229</v>
      </c>
      <c r="C41" s="208" t="s">
        <v>210</v>
      </c>
      <c r="D41" s="84" t="s">
        <v>234</v>
      </c>
      <c r="E41" s="64">
        <v>4349</v>
      </c>
      <c r="F41" s="64">
        <v>4349</v>
      </c>
      <c r="G41" s="205"/>
      <c r="H41" s="205"/>
      <c r="I41" s="205"/>
      <c r="J41" s="209">
        <f t="shared" si="0"/>
        <v>4349</v>
      </c>
    </row>
    <row r="42" spans="1:10" ht="47.25" customHeight="1">
      <c r="A42" s="198" t="s">
        <v>228</v>
      </c>
      <c r="B42" s="192" t="s">
        <v>229</v>
      </c>
      <c r="C42" s="192" t="s">
        <v>199</v>
      </c>
      <c r="D42" s="199" t="s">
        <v>171</v>
      </c>
      <c r="E42" s="167">
        <v>65270</v>
      </c>
      <c r="F42" s="167">
        <v>65270</v>
      </c>
      <c r="G42" s="167"/>
      <c r="H42" s="167"/>
      <c r="I42" s="167"/>
      <c r="J42" s="194">
        <f t="shared" si="0"/>
        <v>65270</v>
      </c>
    </row>
    <row r="43" spans="1:10" ht="24" customHeight="1">
      <c r="A43" s="198" t="s">
        <v>228</v>
      </c>
      <c r="B43" s="192" t="s">
        <v>229</v>
      </c>
      <c r="C43" s="192" t="s">
        <v>199</v>
      </c>
      <c r="D43" s="199" t="s">
        <v>172</v>
      </c>
      <c r="E43" s="167">
        <v>550000</v>
      </c>
      <c r="F43" s="167">
        <v>550000</v>
      </c>
      <c r="G43" s="167"/>
      <c r="H43" s="167"/>
      <c r="I43" s="167"/>
      <c r="J43" s="194">
        <f t="shared" si="0"/>
        <v>550000</v>
      </c>
    </row>
    <row r="44" spans="1:10" ht="27" customHeight="1">
      <c r="A44" s="198" t="s">
        <v>228</v>
      </c>
      <c r="B44" s="192" t="s">
        <v>235</v>
      </c>
      <c r="C44" s="192" t="s">
        <v>226</v>
      </c>
      <c r="D44" s="207" t="s">
        <v>141</v>
      </c>
      <c r="E44" s="167">
        <v>500000</v>
      </c>
      <c r="F44" s="167">
        <f>145863-11959-10000-2000</f>
        <v>121904</v>
      </c>
      <c r="G44" s="167"/>
      <c r="H44" s="167"/>
      <c r="I44" s="167"/>
      <c r="J44" s="194">
        <f t="shared" si="0"/>
        <v>121904</v>
      </c>
    </row>
    <row r="45" spans="1:10" ht="30" customHeight="1">
      <c r="A45" s="198" t="s">
        <v>228</v>
      </c>
      <c r="B45" s="192" t="s">
        <v>235</v>
      </c>
      <c r="C45" s="192" t="s">
        <v>226</v>
      </c>
      <c r="D45" s="207" t="s">
        <v>140</v>
      </c>
      <c r="E45" s="167">
        <v>47000</v>
      </c>
      <c r="F45" s="167">
        <v>19100</v>
      </c>
      <c r="G45" s="167"/>
      <c r="H45" s="167"/>
      <c r="I45" s="167"/>
      <c r="J45" s="194">
        <f t="shared" si="0"/>
        <v>19100</v>
      </c>
    </row>
    <row r="46" spans="1:10" ht="36" customHeight="1">
      <c r="A46" s="198" t="s">
        <v>236</v>
      </c>
      <c r="B46" s="192" t="s">
        <v>237</v>
      </c>
      <c r="C46" s="192" t="s">
        <v>199</v>
      </c>
      <c r="D46" s="199" t="s">
        <v>185</v>
      </c>
      <c r="E46" s="167">
        <v>1350000</v>
      </c>
      <c r="F46" s="167">
        <v>684000</v>
      </c>
      <c r="G46" s="167"/>
      <c r="H46" s="167"/>
      <c r="I46" s="167">
        <v>666000</v>
      </c>
      <c r="J46" s="194">
        <f>SUM(F46:I46)</f>
        <v>1350000</v>
      </c>
    </row>
    <row r="47" spans="1:10" ht="18" customHeight="1">
      <c r="A47" s="198" t="s">
        <v>236</v>
      </c>
      <c r="B47" s="192" t="s">
        <v>238</v>
      </c>
      <c r="C47" s="192" t="s">
        <v>199</v>
      </c>
      <c r="D47" s="199" t="s">
        <v>239</v>
      </c>
      <c r="E47" s="167">
        <v>11626</v>
      </c>
      <c r="F47" s="167">
        <v>11626</v>
      </c>
      <c r="G47" s="167"/>
      <c r="H47" s="167"/>
      <c r="I47" s="167"/>
      <c r="J47" s="194">
        <f t="shared" si="0"/>
        <v>11626</v>
      </c>
    </row>
    <row r="48" spans="1:10" ht="18" customHeight="1">
      <c r="A48" s="195" t="s">
        <v>236</v>
      </c>
      <c r="B48" s="161" t="s">
        <v>238</v>
      </c>
      <c r="C48" s="161" t="s">
        <v>199</v>
      </c>
      <c r="D48" s="41" t="s">
        <v>240</v>
      </c>
      <c r="E48" s="205">
        <v>14669</v>
      </c>
      <c r="F48" s="205">
        <v>14669</v>
      </c>
      <c r="G48" s="205"/>
      <c r="H48" s="205"/>
      <c r="I48" s="205"/>
      <c r="J48" s="209">
        <f t="shared" si="0"/>
        <v>14669</v>
      </c>
    </row>
    <row r="49" spans="1:10" ht="18" customHeight="1">
      <c r="A49" s="198" t="s">
        <v>236</v>
      </c>
      <c r="B49" s="192" t="s">
        <v>238</v>
      </c>
      <c r="C49" s="192" t="s">
        <v>199</v>
      </c>
      <c r="D49" s="199" t="s">
        <v>241</v>
      </c>
      <c r="E49" s="167">
        <v>8718</v>
      </c>
      <c r="F49" s="167">
        <v>8718</v>
      </c>
      <c r="G49" s="167"/>
      <c r="H49" s="167"/>
      <c r="I49" s="167"/>
      <c r="J49" s="194">
        <f>SUM(F49:I49)</f>
        <v>8718</v>
      </c>
    </row>
    <row r="50" spans="1:10" ht="25.5" customHeight="1">
      <c r="A50" s="196" t="s">
        <v>236</v>
      </c>
      <c r="B50" s="107" t="s">
        <v>238</v>
      </c>
      <c r="C50" s="107" t="s">
        <v>199</v>
      </c>
      <c r="D50" s="42" t="s">
        <v>242</v>
      </c>
      <c r="E50" s="164">
        <v>4000</v>
      </c>
      <c r="F50" s="164">
        <v>4000</v>
      </c>
      <c r="G50" s="164"/>
      <c r="H50" s="164"/>
      <c r="I50" s="164"/>
      <c r="J50" s="210">
        <f t="shared" si="0"/>
        <v>4000</v>
      </c>
    </row>
    <row r="51" spans="1:10" ht="15" customHeight="1">
      <c r="A51" s="198" t="s">
        <v>236</v>
      </c>
      <c r="B51" s="192" t="s">
        <v>238</v>
      </c>
      <c r="C51" s="192" t="s">
        <v>199</v>
      </c>
      <c r="D51" s="199" t="s">
        <v>243</v>
      </c>
      <c r="E51" s="167">
        <v>5000</v>
      </c>
      <c r="F51" s="167">
        <v>5000</v>
      </c>
      <c r="G51" s="167"/>
      <c r="H51" s="167"/>
      <c r="I51" s="167"/>
      <c r="J51" s="194">
        <f t="shared" si="0"/>
        <v>5000</v>
      </c>
    </row>
    <row r="52" spans="1:10" ht="14.25" customHeight="1">
      <c r="A52" s="198" t="s">
        <v>236</v>
      </c>
      <c r="B52" s="192" t="s">
        <v>238</v>
      </c>
      <c r="C52" s="192" t="s">
        <v>199</v>
      </c>
      <c r="D52" s="84" t="s">
        <v>180</v>
      </c>
      <c r="E52" s="205">
        <v>108000</v>
      </c>
      <c r="F52" s="167">
        <f>36000-1000</f>
        <v>35000</v>
      </c>
      <c r="G52" s="167"/>
      <c r="H52" s="167"/>
      <c r="I52" s="167"/>
      <c r="J52" s="194">
        <f t="shared" si="0"/>
        <v>35000</v>
      </c>
    </row>
    <row r="53" spans="1:10" ht="18" customHeight="1">
      <c r="A53" s="198" t="s">
        <v>236</v>
      </c>
      <c r="B53" s="192" t="s">
        <v>238</v>
      </c>
      <c r="C53" s="192" t="s">
        <v>199</v>
      </c>
      <c r="D53" s="84" t="s">
        <v>182</v>
      </c>
      <c r="E53" s="205">
        <v>10000</v>
      </c>
      <c r="F53" s="167">
        <v>4924</v>
      </c>
      <c r="G53" s="167"/>
      <c r="H53" s="167"/>
      <c r="I53" s="167"/>
      <c r="J53" s="194">
        <f t="shared" si="0"/>
        <v>4924</v>
      </c>
    </row>
    <row r="54" spans="1:10" ht="23.25" customHeight="1">
      <c r="A54" s="198" t="s">
        <v>236</v>
      </c>
      <c r="B54" s="192" t="s">
        <v>238</v>
      </c>
      <c r="C54" s="192" t="s">
        <v>210</v>
      </c>
      <c r="D54" s="199" t="s">
        <v>183</v>
      </c>
      <c r="E54" s="167">
        <v>80000</v>
      </c>
      <c r="F54" s="167">
        <v>40606</v>
      </c>
      <c r="G54" s="167"/>
      <c r="H54" s="167"/>
      <c r="I54" s="167">
        <v>34996</v>
      </c>
      <c r="J54" s="194">
        <f t="shared" si="0"/>
        <v>75602</v>
      </c>
    </row>
    <row r="55" spans="1:10" ht="18" customHeight="1">
      <c r="A55" s="198" t="s">
        <v>236</v>
      </c>
      <c r="B55" s="192" t="s">
        <v>238</v>
      </c>
      <c r="C55" s="192" t="s">
        <v>199</v>
      </c>
      <c r="D55" s="84" t="s">
        <v>184</v>
      </c>
      <c r="E55" s="167">
        <v>15000</v>
      </c>
      <c r="F55" s="167">
        <v>15000</v>
      </c>
      <c r="G55" s="167"/>
      <c r="H55" s="167"/>
      <c r="I55" s="167"/>
      <c r="J55" s="194">
        <f t="shared" si="0"/>
        <v>15000</v>
      </c>
    </row>
    <row r="56" spans="1:10" ht="18" customHeight="1" thickBot="1">
      <c r="A56" s="198" t="s">
        <v>236</v>
      </c>
      <c r="B56" s="192" t="s">
        <v>238</v>
      </c>
      <c r="C56" s="192" t="s">
        <v>210</v>
      </c>
      <c r="D56" s="199" t="s">
        <v>244</v>
      </c>
      <c r="E56" s="167">
        <v>6100</v>
      </c>
      <c r="F56" s="167">
        <v>6100</v>
      </c>
      <c r="G56" s="167"/>
      <c r="H56" s="167"/>
      <c r="I56" s="167"/>
      <c r="J56" s="194">
        <f>SUM(F56:I56)</f>
        <v>6100</v>
      </c>
    </row>
    <row r="57" spans="1:10" ht="18" customHeight="1" thickBot="1" thickTop="1">
      <c r="A57" s="332" t="s">
        <v>58</v>
      </c>
      <c r="B57" s="333"/>
      <c r="C57" s="333"/>
      <c r="D57" s="333"/>
      <c r="E57" s="211" t="s">
        <v>245</v>
      </c>
      <c r="F57" s="212">
        <f>SUM(F6:F56)</f>
        <v>4324423</v>
      </c>
      <c r="G57" s="212">
        <f>SUM(G6:G56)</f>
        <v>171742</v>
      </c>
      <c r="H57" s="212">
        <f>SUM(H6:H56)</f>
        <v>1220000</v>
      </c>
      <c r="I57" s="212">
        <f>SUM(I6:I56)</f>
        <v>2892830</v>
      </c>
      <c r="J57" s="213">
        <f t="shared" si="0"/>
        <v>8608995</v>
      </c>
    </row>
    <row r="58" spans="1:10" ht="19.5" customHeight="1" thickTop="1">
      <c r="A58" s="214"/>
      <c r="B58" s="214"/>
      <c r="C58" s="214"/>
      <c r="D58" s="215"/>
      <c r="E58" s="216"/>
      <c r="F58" s="217"/>
      <c r="G58" s="216"/>
      <c r="H58" s="216"/>
      <c r="I58" s="216"/>
      <c r="J58" s="216"/>
    </row>
    <row r="59" spans="1:10" ht="19.5" customHeight="1">
      <c r="A59" s="214"/>
      <c r="B59" s="214"/>
      <c r="C59" s="334"/>
      <c r="D59" s="334"/>
      <c r="E59" s="216"/>
      <c r="F59" s="216"/>
      <c r="G59" s="216"/>
      <c r="H59" s="216"/>
      <c r="I59" s="216"/>
      <c r="J59" s="216"/>
    </row>
    <row r="60" spans="1:10" ht="19.5" customHeight="1">
      <c r="A60" s="214"/>
      <c r="B60" s="214"/>
      <c r="C60" s="312"/>
      <c r="D60" s="312"/>
      <c r="E60" s="216"/>
      <c r="F60" s="216"/>
      <c r="G60" s="216"/>
      <c r="H60" s="216"/>
      <c r="I60" s="216"/>
      <c r="J60" s="216"/>
    </row>
    <row r="61" spans="1:10" ht="19.5" customHeight="1">
      <c r="A61" s="214"/>
      <c r="B61" s="214"/>
      <c r="C61" s="214"/>
      <c r="D61" s="215"/>
      <c r="E61" s="216"/>
      <c r="F61" s="216"/>
      <c r="G61" s="216"/>
      <c r="H61" s="216"/>
      <c r="I61" s="216"/>
      <c r="J61" s="216"/>
    </row>
    <row r="62" spans="1:10" ht="19.5" customHeight="1">
      <c r="A62" s="214"/>
      <c r="B62" s="214"/>
      <c r="C62" s="214"/>
      <c r="D62" s="215"/>
      <c r="E62" s="216"/>
      <c r="F62" s="216"/>
      <c r="G62" s="216"/>
      <c r="H62" s="216"/>
      <c r="I62" s="216"/>
      <c r="J62" s="216"/>
    </row>
    <row r="63" spans="1:12" ht="19.5" customHeight="1">
      <c r="A63" s="214"/>
      <c r="B63" s="214"/>
      <c r="C63" s="214"/>
      <c r="D63" s="215"/>
      <c r="E63" s="216"/>
      <c r="F63" s="216"/>
      <c r="G63" s="216"/>
      <c r="H63" s="216"/>
      <c r="I63" s="216"/>
      <c r="J63" s="216"/>
      <c r="L63" s="172"/>
    </row>
    <row r="64" spans="1:10" ht="19.5" customHeight="1">
      <c r="A64" s="214"/>
      <c r="B64" s="214"/>
      <c r="C64" s="214"/>
      <c r="D64" s="215"/>
      <c r="E64" s="216"/>
      <c r="F64" s="216"/>
      <c r="G64" s="216"/>
      <c r="H64" s="216"/>
      <c r="I64" s="216"/>
      <c r="J64" s="216"/>
    </row>
    <row r="65" spans="1:10" ht="19.5" customHeight="1">
      <c r="A65" s="214"/>
      <c r="B65" s="214"/>
      <c r="C65" s="214"/>
      <c r="D65" s="215"/>
      <c r="E65" s="216"/>
      <c r="F65" s="216"/>
      <c r="G65" s="216"/>
      <c r="H65" s="216"/>
      <c r="I65" s="216"/>
      <c r="J65" s="216"/>
    </row>
    <row r="66" spans="1:10" ht="19.5" customHeight="1">
      <c r="A66" s="214"/>
      <c r="B66" s="214"/>
      <c r="C66" s="214"/>
      <c r="D66" s="215"/>
      <c r="E66" s="216"/>
      <c r="F66" s="216"/>
      <c r="G66" s="216"/>
      <c r="H66" s="216"/>
      <c r="I66" s="216"/>
      <c r="J66" s="216"/>
    </row>
    <row r="67" spans="1:10" ht="19.5" customHeight="1">
      <c r="A67" s="218"/>
      <c r="B67" s="218"/>
      <c r="C67" s="218"/>
      <c r="D67" s="215"/>
      <c r="E67" s="219"/>
      <c r="F67" s="219"/>
      <c r="G67" s="219"/>
      <c r="H67" s="219"/>
      <c r="I67" s="219"/>
      <c r="J67" s="219"/>
    </row>
    <row r="68" spans="1:10" ht="19.5" customHeight="1">
      <c r="A68" s="218"/>
      <c r="B68" s="218"/>
      <c r="C68" s="218"/>
      <c r="D68" s="215"/>
      <c r="E68" s="219"/>
      <c r="F68" s="219"/>
      <c r="G68" s="219"/>
      <c r="H68" s="219"/>
      <c r="I68" s="219"/>
      <c r="J68" s="219"/>
    </row>
    <row r="69" spans="1:10" ht="19.5" customHeight="1">
      <c r="A69" s="218"/>
      <c r="B69" s="218"/>
      <c r="C69" s="218"/>
      <c r="D69" s="215"/>
      <c r="E69" s="219"/>
      <c r="F69" s="219"/>
      <c r="G69" s="219"/>
      <c r="H69" s="219"/>
      <c r="I69" s="219"/>
      <c r="J69" s="219"/>
    </row>
    <row r="70" spans="1:10" ht="19.5" customHeight="1">
      <c r="A70" s="218"/>
      <c r="B70" s="218"/>
      <c r="C70" s="218"/>
      <c r="D70" s="215"/>
      <c r="E70" s="218"/>
      <c r="F70" s="218"/>
      <c r="G70" s="218"/>
      <c r="H70" s="218"/>
      <c r="I70" s="218"/>
      <c r="J70" s="218"/>
    </row>
    <row r="71" ht="19.5" customHeight="1">
      <c r="D71" s="220"/>
    </row>
    <row r="72" ht="19.5" customHeight="1">
      <c r="D72" s="220"/>
    </row>
    <row r="73" ht="19.5" customHeight="1">
      <c r="D73" s="220"/>
    </row>
    <row r="74" ht="19.5" customHeight="1">
      <c r="D74" s="220"/>
    </row>
    <row r="75" ht="19.5" customHeight="1">
      <c r="D75" s="220"/>
    </row>
  </sheetData>
  <mergeCells count="18">
    <mergeCell ref="B1:D1"/>
    <mergeCell ref="F2:J2"/>
    <mergeCell ref="A3:J3"/>
    <mergeCell ref="A8:A10"/>
    <mergeCell ref="B8:B10"/>
    <mergeCell ref="D8:D10"/>
    <mergeCell ref="E8:E10"/>
    <mergeCell ref="E31:E33"/>
    <mergeCell ref="A23:A25"/>
    <mergeCell ref="B23:B25"/>
    <mergeCell ref="D23:D25"/>
    <mergeCell ref="E23:E25"/>
    <mergeCell ref="A57:D57"/>
    <mergeCell ref="C59:D59"/>
    <mergeCell ref="C60:D60"/>
    <mergeCell ref="A31:A33"/>
    <mergeCell ref="B31:B33"/>
    <mergeCell ref="D31:D3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3"/>
  <sheetViews>
    <sheetView workbookViewId="0" topLeftCell="A31">
      <selection activeCell="C5" sqref="C5"/>
    </sheetView>
  </sheetViews>
  <sheetFormatPr defaultColWidth="9.140625" defaultRowHeight="12.75"/>
  <cols>
    <col min="1" max="1" width="10.00390625" style="68" customWidth="1"/>
    <col min="2" max="2" width="64.00390625" style="68" customWidth="1"/>
    <col min="3" max="3" width="16.57421875" style="68" customWidth="1"/>
    <col min="4" max="16384" width="9.140625" style="68" customWidth="1"/>
  </cols>
  <sheetData>
    <row r="1" spans="1:2" ht="12.75">
      <c r="A1" s="344" t="s">
        <v>329</v>
      </c>
      <c r="B1" s="344"/>
    </row>
    <row r="2" spans="1:2" ht="12.75">
      <c r="A2" s="344"/>
      <c r="B2" s="344"/>
    </row>
    <row r="3" spans="1:2" ht="6.75" customHeight="1">
      <c r="A3" s="2"/>
      <c r="B3" s="2"/>
    </row>
    <row r="4" spans="1:4" ht="26.25" customHeight="1">
      <c r="A4" s="69"/>
      <c r="B4" s="345" t="s">
        <v>48</v>
      </c>
      <c r="C4" s="346"/>
      <c r="D4" s="70"/>
    </row>
    <row r="5" ht="15.75" customHeight="1"/>
    <row r="6" spans="1:3" ht="15.75">
      <c r="A6" s="347" t="s">
        <v>49</v>
      </c>
      <c r="B6" s="347"/>
      <c r="C6" s="347"/>
    </row>
    <row r="7" spans="1:3" ht="33" customHeight="1">
      <c r="A7" s="348" t="s">
        <v>50</v>
      </c>
      <c r="B7" s="348"/>
      <c r="C7" s="348"/>
    </row>
    <row r="8" ht="6.75" customHeight="1" thickBot="1"/>
    <row r="9" spans="1:3" ht="16.5" customHeight="1" thickBot="1" thickTop="1">
      <c r="A9" s="336" t="s">
        <v>51</v>
      </c>
      <c r="B9" s="337"/>
      <c r="C9" s="338"/>
    </row>
    <row r="10" spans="1:3" ht="16.5" customHeight="1" thickTop="1">
      <c r="A10" s="71"/>
      <c r="B10" s="72" t="s">
        <v>52</v>
      </c>
      <c r="C10" s="73">
        <v>-69344</v>
      </c>
    </row>
    <row r="11" spans="1:3" ht="18" customHeight="1">
      <c r="A11" s="74" t="s">
        <v>53</v>
      </c>
      <c r="B11" s="75" t="s">
        <v>54</v>
      </c>
      <c r="C11" s="76">
        <v>186920</v>
      </c>
    </row>
    <row r="12" spans="1:3" ht="16.5" customHeight="1">
      <c r="A12" s="77" t="s">
        <v>55</v>
      </c>
      <c r="B12" s="78" t="s">
        <v>56</v>
      </c>
      <c r="C12" s="79">
        <v>1582394</v>
      </c>
    </row>
    <row r="13" spans="1:3" ht="16.5" customHeight="1">
      <c r="A13" s="80"/>
      <c r="B13" s="78" t="s">
        <v>57</v>
      </c>
      <c r="C13" s="79">
        <v>95080</v>
      </c>
    </row>
    <row r="14" spans="1:3" ht="16.5" customHeight="1" thickBot="1">
      <c r="A14" s="339" t="s">
        <v>58</v>
      </c>
      <c r="B14" s="340"/>
      <c r="C14" s="81">
        <f>SUM(C10:C13)</f>
        <v>1795050</v>
      </c>
    </row>
    <row r="15" spans="1:3" ht="9.75" customHeight="1" thickBot="1" thickTop="1">
      <c r="A15" s="82"/>
      <c r="B15" s="85"/>
      <c r="C15" s="86"/>
    </row>
    <row r="16" spans="1:3" ht="16.5" customHeight="1" thickBot="1" thickTop="1">
      <c r="A16" s="341" t="s">
        <v>59</v>
      </c>
      <c r="B16" s="342"/>
      <c r="C16" s="343"/>
    </row>
    <row r="17" spans="1:3" ht="16.5" customHeight="1" thickTop="1">
      <c r="A17" s="87" t="s">
        <v>60</v>
      </c>
      <c r="B17" s="88" t="s">
        <v>61</v>
      </c>
      <c r="C17" s="73">
        <v>11100</v>
      </c>
    </row>
    <row r="18" spans="1:3" ht="16.5" customHeight="1">
      <c r="A18" s="77" t="s">
        <v>62</v>
      </c>
      <c r="B18" s="89" t="s">
        <v>63</v>
      </c>
      <c r="C18" s="79">
        <v>695000</v>
      </c>
    </row>
    <row r="19" spans="1:3" ht="16.5" customHeight="1">
      <c r="A19" s="77" t="s">
        <v>64</v>
      </c>
      <c r="B19" s="89" t="s">
        <v>65</v>
      </c>
      <c r="C19" s="79">
        <v>57000</v>
      </c>
    </row>
    <row r="20" spans="1:3" ht="16.5" customHeight="1">
      <c r="A20" s="77" t="s">
        <v>66</v>
      </c>
      <c r="B20" s="89" t="s">
        <v>67</v>
      </c>
      <c r="C20" s="79">
        <v>113000</v>
      </c>
    </row>
    <row r="21" spans="1:3" ht="16.5" customHeight="1">
      <c r="A21" s="77" t="s">
        <v>68</v>
      </c>
      <c r="B21" s="89" t="s">
        <v>69</v>
      </c>
      <c r="C21" s="79">
        <v>16700</v>
      </c>
    </row>
    <row r="22" spans="1:3" ht="16.5" customHeight="1">
      <c r="A22" s="77" t="s">
        <v>70</v>
      </c>
      <c r="B22" s="89" t="s">
        <v>71</v>
      </c>
      <c r="C22" s="79">
        <v>40800</v>
      </c>
    </row>
    <row r="23" spans="1:3" ht="16.5" customHeight="1">
      <c r="A23" s="77" t="s">
        <v>72</v>
      </c>
      <c r="B23" s="89" t="s">
        <v>73</v>
      </c>
      <c r="C23" s="79">
        <v>220000</v>
      </c>
    </row>
    <row r="24" spans="1:3" ht="16.5" customHeight="1">
      <c r="A24" s="77" t="s">
        <v>74</v>
      </c>
      <c r="B24" s="89" t="s">
        <v>75</v>
      </c>
      <c r="C24" s="79">
        <v>158600</v>
      </c>
    </row>
    <row r="25" spans="1:3" ht="16.5" customHeight="1">
      <c r="A25" s="77" t="s">
        <v>76</v>
      </c>
      <c r="B25" s="89" t="s">
        <v>77</v>
      </c>
      <c r="C25" s="79">
        <v>35350</v>
      </c>
    </row>
    <row r="26" spans="1:3" ht="16.5" customHeight="1">
      <c r="A26" s="77" t="s">
        <v>78</v>
      </c>
      <c r="B26" s="89" t="s">
        <v>79</v>
      </c>
      <c r="C26" s="79">
        <v>1000</v>
      </c>
    </row>
    <row r="27" spans="1:3" ht="16.5" customHeight="1">
      <c r="A27" s="77" t="s">
        <v>80</v>
      </c>
      <c r="B27" s="89" t="s">
        <v>81</v>
      </c>
      <c r="C27" s="79">
        <v>294000</v>
      </c>
    </row>
    <row r="28" spans="1:3" ht="16.5" customHeight="1">
      <c r="A28" s="77" t="s">
        <v>82</v>
      </c>
      <c r="B28" s="89" t="s">
        <v>83</v>
      </c>
      <c r="C28" s="79">
        <v>650</v>
      </c>
    </row>
    <row r="29" spans="1:3" ht="17.25" customHeight="1">
      <c r="A29" s="77" t="s">
        <v>84</v>
      </c>
      <c r="B29" s="89" t="s">
        <v>85</v>
      </c>
      <c r="C29" s="79">
        <v>3900</v>
      </c>
    </row>
    <row r="30" spans="1:3" ht="18.75" customHeight="1">
      <c r="A30" s="77" t="s">
        <v>86</v>
      </c>
      <c r="B30" s="89" t="s">
        <v>87</v>
      </c>
      <c r="C30" s="79">
        <v>1100</v>
      </c>
    </row>
    <row r="31" spans="1:3" ht="18.75" customHeight="1">
      <c r="A31" s="77" t="s">
        <v>88</v>
      </c>
      <c r="B31" s="89" t="s">
        <v>89</v>
      </c>
      <c r="C31" s="79">
        <v>15000</v>
      </c>
    </row>
    <row r="32" spans="1:3" ht="16.5" customHeight="1">
      <c r="A32" s="77" t="s">
        <v>90</v>
      </c>
      <c r="B32" s="89" t="s">
        <v>91</v>
      </c>
      <c r="C32" s="79">
        <v>14000</v>
      </c>
    </row>
    <row r="33" spans="1:3" ht="16.5" customHeight="1">
      <c r="A33" s="77" t="s">
        <v>92</v>
      </c>
      <c r="B33" s="89" t="s">
        <v>93</v>
      </c>
      <c r="C33" s="79">
        <v>6000</v>
      </c>
    </row>
    <row r="34" spans="1:3" ht="16.5" customHeight="1">
      <c r="A34" s="77" t="s">
        <v>94</v>
      </c>
      <c r="B34" s="89" t="s">
        <v>95</v>
      </c>
      <c r="C34" s="79">
        <v>19300</v>
      </c>
    </row>
    <row r="35" spans="1:3" ht="16.5" customHeight="1">
      <c r="A35" s="77" t="s">
        <v>96</v>
      </c>
      <c r="B35" s="89" t="s">
        <v>97</v>
      </c>
      <c r="C35" s="79">
        <v>8050</v>
      </c>
    </row>
    <row r="36" spans="1:3" ht="16.5" customHeight="1">
      <c r="A36" s="77" t="s">
        <v>98</v>
      </c>
      <c r="B36" s="89" t="s">
        <v>99</v>
      </c>
      <c r="C36" s="79">
        <v>2780</v>
      </c>
    </row>
    <row r="37" spans="1:3" ht="16.5" customHeight="1">
      <c r="A37" s="77" t="s">
        <v>100</v>
      </c>
      <c r="B37" s="89" t="s">
        <v>101</v>
      </c>
      <c r="C37" s="79">
        <v>30620</v>
      </c>
    </row>
    <row r="38" spans="1:3" ht="16.5" customHeight="1">
      <c r="A38" s="77" t="s">
        <v>102</v>
      </c>
      <c r="B38" s="89" t="s">
        <v>103</v>
      </c>
      <c r="C38" s="79">
        <v>2000</v>
      </c>
    </row>
    <row r="39" spans="1:3" ht="18.75" customHeight="1">
      <c r="A39" s="77" t="s">
        <v>104</v>
      </c>
      <c r="B39" s="89" t="s">
        <v>105</v>
      </c>
      <c r="C39" s="79">
        <v>1800</v>
      </c>
    </row>
    <row r="40" spans="1:3" ht="24" customHeight="1">
      <c r="A40" s="77" t="s">
        <v>106</v>
      </c>
      <c r="B40" s="89" t="s">
        <v>107</v>
      </c>
      <c r="C40" s="79">
        <v>600</v>
      </c>
    </row>
    <row r="41" spans="1:3" ht="16.5" customHeight="1">
      <c r="A41" s="77" t="s">
        <v>108</v>
      </c>
      <c r="B41" s="89" t="s">
        <v>109</v>
      </c>
      <c r="C41" s="79">
        <v>1000</v>
      </c>
    </row>
    <row r="42" spans="1:3" ht="16.5" customHeight="1">
      <c r="A42" s="77" t="s">
        <v>110</v>
      </c>
      <c r="B42" s="89" t="s">
        <v>111</v>
      </c>
      <c r="C42" s="79">
        <v>700</v>
      </c>
    </row>
    <row r="43" spans="1:3" ht="16.5" customHeight="1">
      <c r="A43" s="80"/>
      <c r="B43" s="89" t="s">
        <v>112</v>
      </c>
      <c r="C43" s="79">
        <v>75000</v>
      </c>
    </row>
    <row r="44" spans="1:3" ht="16.5" customHeight="1">
      <c r="A44" s="80"/>
      <c r="B44" s="89" t="s">
        <v>113</v>
      </c>
      <c r="C44" s="79">
        <v>-30000</v>
      </c>
    </row>
    <row r="45" spans="1:3" ht="16.5" customHeight="1" thickBot="1">
      <c r="A45" s="339" t="s">
        <v>58</v>
      </c>
      <c r="B45" s="340"/>
      <c r="C45" s="81">
        <f>SUM(C17:C44)</f>
        <v>1795050</v>
      </c>
    </row>
    <row r="46" spans="1:3" ht="8.25" customHeight="1" thickTop="1">
      <c r="A46" s="82"/>
      <c r="B46" s="85"/>
      <c r="C46" s="86"/>
    </row>
    <row r="47" spans="1:3" ht="16.5" customHeight="1">
      <c r="A47" s="298" t="s">
        <v>114</v>
      </c>
      <c r="B47" s="335"/>
      <c r="C47" s="86"/>
    </row>
    <row r="48" spans="1:3" ht="16.5" customHeight="1">
      <c r="A48" s="335"/>
      <c r="B48" s="335"/>
      <c r="C48" s="86"/>
    </row>
    <row r="49" spans="1:3" ht="16.5" customHeight="1">
      <c r="A49" s="82"/>
      <c r="B49" s="85"/>
      <c r="C49" s="86"/>
    </row>
    <row r="50" spans="1:3" ht="16.5" customHeight="1">
      <c r="A50" s="82"/>
      <c r="B50" s="85"/>
      <c r="C50" s="86"/>
    </row>
    <row r="51" spans="1:3" ht="16.5" customHeight="1">
      <c r="A51" s="82"/>
      <c r="B51" s="85"/>
      <c r="C51" s="86"/>
    </row>
    <row r="52" spans="1:3" ht="16.5" customHeight="1">
      <c r="A52" s="82"/>
      <c r="B52" s="85"/>
      <c r="C52" s="86"/>
    </row>
    <row r="53" spans="1:3" ht="16.5" customHeight="1">
      <c r="A53" s="82"/>
      <c r="B53" s="85"/>
      <c r="C53" s="86"/>
    </row>
    <row r="54" spans="1:2" ht="16.5" customHeight="1">
      <c r="A54" s="82"/>
      <c r="B54" s="85"/>
    </row>
    <row r="55" spans="1:2" ht="16.5" customHeight="1">
      <c r="A55" s="82"/>
      <c r="B55" s="85"/>
    </row>
    <row r="56" spans="1:2" ht="16.5" customHeight="1">
      <c r="A56" s="82"/>
      <c r="B56" s="85"/>
    </row>
    <row r="57" spans="1:2" ht="16.5" customHeight="1">
      <c r="A57" s="82"/>
      <c r="B57" s="85"/>
    </row>
    <row r="58" spans="1:2" ht="16.5" customHeight="1">
      <c r="A58" s="82"/>
      <c r="B58" s="85"/>
    </row>
    <row r="59" ht="22.5" customHeight="1">
      <c r="A59" s="82"/>
    </row>
    <row r="60" ht="12.75">
      <c r="A60" s="82"/>
    </row>
    <row r="61" ht="12.75">
      <c r="A61" s="82"/>
    </row>
    <row r="62" ht="12.75">
      <c r="A62" s="82"/>
    </row>
    <row r="63" ht="12.75">
      <c r="A63" s="82"/>
    </row>
    <row r="64" ht="12.75">
      <c r="A64" s="82"/>
    </row>
    <row r="65" ht="12.75">
      <c r="A65" s="82"/>
    </row>
    <row r="66" ht="12.75">
      <c r="A66" s="82"/>
    </row>
    <row r="67" ht="12.75">
      <c r="A67" s="82"/>
    </row>
    <row r="68" ht="12.75">
      <c r="A68" s="82"/>
    </row>
    <row r="69" ht="12.75">
      <c r="A69" s="82"/>
    </row>
    <row r="70" ht="12.75">
      <c r="A70" s="82"/>
    </row>
    <row r="71" ht="12.75">
      <c r="A71" s="82"/>
    </row>
    <row r="72" ht="12.75">
      <c r="A72" s="82"/>
    </row>
    <row r="73" ht="12.75">
      <c r="A73" s="82"/>
    </row>
    <row r="74" ht="12.75">
      <c r="A74" s="82"/>
    </row>
    <row r="75" ht="12.75">
      <c r="A75" s="82"/>
    </row>
    <row r="76" ht="12.75">
      <c r="A76" s="82"/>
    </row>
    <row r="77" ht="12.75">
      <c r="A77" s="82"/>
    </row>
    <row r="78" ht="12.75">
      <c r="A78" s="82"/>
    </row>
    <row r="79" ht="12.75">
      <c r="A79" s="82"/>
    </row>
    <row r="80" ht="12.75">
      <c r="A80" s="82"/>
    </row>
    <row r="81" ht="12.75">
      <c r="A81" s="82"/>
    </row>
    <row r="82" ht="12.75">
      <c r="A82" s="82"/>
    </row>
    <row r="83" ht="12.75">
      <c r="A83" s="82"/>
    </row>
    <row r="84" ht="12.75">
      <c r="A84" s="82"/>
    </row>
    <row r="85" ht="12.75">
      <c r="A85" s="82"/>
    </row>
    <row r="86" ht="12.75">
      <c r="A86" s="82"/>
    </row>
    <row r="87" ht="12.75">
      <c r="A87" s="82"/>
    </row>
    <row r="88" ht="12.75">
      <c r="A88" s="82"/>
    </row>
    <row r="89" ht="12.75">
      <c r="A89" s="82"/>
    </row>
    <row r="90" ht="12.75">
      <c r="A90" s="82"/>
    </row>
    <row r="91" ht="12.75">
      <c r="A91" s="82"/>
    </row>
    <row r="92" ht="12.75">
      <c r="A92" s="82"/>
    </row>
    <row r="93" ht="12.75">
      <c r="A93" s="82"/>
    </row>
    <row r="94" ht="12.75">
      <c r="A94" s="82"/>
    </row>
    <row r="95" ht="12.75">
      <c r="A95" s="82"/>
    </row>
    <row r="96" ht="12.75">
      <c r="A96" s="82"/>
    </row>
    <row r="97" ht="12.75">
      <c r="A97" s="82"/>
    </row>
    <row r="98" ht="12.75">
      <c r="A98" s="82"/>
    </row>
    <row r="99" ht="12.75">
      <c r="A99" s="82"/>
    </row>
    <row r="100" ht="12.75">
      <c r="A100" s="82"/>
    </row>
    <row r="101" ht="12.75">
      <c r="A101" s="82"/>
    </row>
    <row r="102" ht="12.75">
      <c r="A102" s="82"/>
    </row>
    <row r="103" ht="12.75">
      <c r="A103" s="82"/>
    </row>
    <row r="104" ht="12.75">
      <c r="A104" s="82"/>
    </row>
    <row r="105" ht="12.75">
      <c r="A105" s="82"/>
    </row>
    <row r="106" ht="12.75">
      <c r="A106" s="82"/>
    </row>
    <row r="107" ht="12.75">
      <c r="A107" s="82"/>
    </row>
    <row r="108" ht="12.75">
      <c r="A108" s="82"/>
    </row>
    <row r="109" ht="12.75">
      <c r="A109" s="82"/>
    </row>
    <row r="110" ht="12.75">
      <c r="A110" s="82"/>
    </row>
    <row r="111" ht="12.75">
      <c r="A111" s="82"/>
    </row>
    <row r="112" ht="12.75">
      <c r="A112" s="82"/>
    </row>
    <row r="113" ht="12.75">
      <c r="A113" s="82"/>
    </row>
    <row r="114" ht="12.75">
      <c r="A114" s="82"/>
    </row>
    <row r="115" ht="12.75">
      <c r="A115" s="82"/>
    </row>
    <row r="116" ht="12.75">
      <c r="A116" s="82"/>
    </row>
    <row r="117" ht="12.75">
      <c r="A117" s="82"/>
    </row>
    <row r="118" ht="12.75">
      <c r="A118" s="82"/>
    </row>
    <row r="119" ht="12.75">
      <c r="A119" s="82"/>
    </row>
    <row r="120" ht="12.75">
      <c r="A120" s="82"/>
    </row>
    <row r="121" ht="12.75">
      <c r="A121" s="82"/>
    </row>
    <row r="122" ht="12.75">
      <c r="A122" s="82"/>
    </row>
    <row r="123" ht="12.75">
      <c r="A123" s="82"/>
    </row>
    <row r="124" ht="12.75">
      <c r="A124" s="82"/>
    </row>
    <row r="125" ht="12.75">
      <c r="A125" s="82"/>
    </row>
    <row r="126" ht="12.75">
      <c r="A126" s="82"/>
    </row>
    <row r="127" ht="12.75">
      <c r="A127" s="82"/>
    </row>
    <row r="128" ht="12.75">
      <c r="A128" s="82"/>
    </row>
    <row r="129" ht="12.75">
      <c r="A129" s="82"/>
    </row>
    <row r="130" ht="12.75">
      <c r="A130" s="82"/>
    </row>
    <row r="131" ht="12.75">
      <c r="A131" s="82"/>
    </row>
    <row r="132" ht="12.75">
      <c r="A132" s="82"/>
    </row>
    <row r="133" ht="12.75">
      <c r="A133" s="82"/>
    </row>
    <row r="134" ht="12.75">
      <c r="A134" s="82"/>
    </row>
    <row r="135" ht="12.75">
      <c r="A135" s="82"/>
    </row>
    <row r="136" ht="12.75">
      <c r="A136" s="82"/>
    </row>
    <row r="137" ht="12.75">
      <c r="A137" s="82"/>
    </row>
    <row r="138" ht="12.75">
      <c r="A138" s="82"/>
    </row>
    <row r="139" ht="12.75">
      <c r="A139" s="82"/>
    </row>
    <row r="140" ht="12.75">
      <c r="A140" s="82"/>
    </row>
    <row r="141" ht="12.75">
      <c r="A141" s="82"/>
    </row>
    <row r="142" ht="12.75">
      <c r="A142" s="82"/>
    </row>
    <row r="143" ht="12.75">
      <c r="A143" s="82"/>
    </row>
    <row r="144" ht="12.75">
      <c r="A144" s="82"/>
    </row>
    <row r="145" ht="12.75">
      <c r="A145" s="82"/>
    </row>
    <row r="146" ht="12.75">
      <c r="A146" s="82"/>
    </row>
    <row r="147" ht="12.75">
      <c r="A147" s="82"/>
    </row>
    <row r="148" ht="12.75">
      <c r="A148" s="82"/>
    </row>
    <row r="149" ht="12.75">
      <c r="A149" s="82"/>
    </row>
    <row r="150" ht="12.75">
      <c r="A150" s="82"/>
    </row>
    <row r="151" ht="12.75">
      <c r="A151" s="82"/>
    </row>
    <row r="152" ht="12.75">
      <c r="A152" s="82"/>
    </row>
    <row r="153" ht="12.75">
      <c r="A153" s="82"/>
    </row>
    <row r="154" ht="12.75">
      <c r="A154" s="82"/>
    </row>
    <row r="155" ht="12.75">
      <c r="A155" s="82"/>
    </row>
    <row r="156" ht="12.75">
      <c r="A156" s="82"/>
    </row>
    <row r="157" ht="12.75">
      <c r="A157" s="82"/>
    </row>
    <row r="158" ht="12.75">
      <c r="A158" s="82"/>
    </row>
    <row r="159" ht="12.75">
      <c r="A159" s="82"/>
    </row>
    <row r="160" ht="12.75">
      <c r="A160" s="82"/>
    </row>
    <row r="161" ht="12.75">
      <c r="A161" s="82"/>
    </row>
    <row r="162" ht="12.75">
      <c r="A162" s="82"/>
    </row>
    <row r="163" ht="12.75">
      <c r="A163" s="82"/>
    </row>
    <row r="164" ht="12.75">
      <c r="A164" s="82"/>
    </row>
    <row r="165" ht="12.75">
      <c r="A165" s="82"/>
    </row>
    <row r="166" ht="12.75">
      <c r="A166" s="82"/>
    </row>
    <row r="167" ht="12.75">
      <c r="A167" s="82"/>
    </row>
    <row r="168" ht="12.75">
      <c r="A168" s="82"/>
    </row>
    <row r="169" ht="12.75">
      <c r="A169" s="82"/>
    </row>
    <row r="170" ht="12.75">
      <c r="A170" s="82"/>
    </row>
    <row r="171" ht="12.75">
      <c r="A171" s="82"/>
    </row>
    <row r="172" ht="12.75">
      <c r="A172" s="82"/>
    </row>
    <row r="173" ht="12.75">
      <c r="A173" s="82"/>
    </row>
    <row r="174" ht="12.75">
      <c r="A174" s="82"/>
    </row>
    <row r="175" ht="12.75">
      <c r="A175" s="82"/>
    </row>
    <row r="176" ht="12.75">
      <c r="A176" s="82"/>
    </row>
    <row r="177" ht="12.75">
      <c r="A177" s="82"/>
    </row>
    <row r="178" ht="12.75">
      <c r="A178" s="82"/>
    </row>
    <row r="179" ht="12.75">
      <c r="A179" s="82"/>
    </row>
    <row r="180" ht="12.75">
      <c r="A180" s="82"/>
    </row>
    <row r="181" ht="12.75">
      <c r="A181" s="82"/>
    </row>
    <row r="182" ht="12.75">
      <c r="A182" s="82"/>
    </row>
    <row r="183" ht="12.75">
      <c r="A183" s="82"/>
    </row>
    <row r="184" ht="12.75">
      <c r="A184" s="82"/>
    </row>
    <row r="185" ht="12.75">
      <c r="A185" s="82"/>
    </row>
    <row r="186" ht="12.75">
      <c r="A186" s="82"/>
    </row>
    <row r="187" ht="12.75">
      <c r="A187" s="82"/>
    </row>
    <row r="188" ht="12.75">
      <c r="A188" s="82"/>
    </row>
    <row r="189" ht="12.75">
      <c r="A189" s="82"/>
    </row>
    <row r="190" ht="12.75">
      <c r="A190" s="82"/>
    </row>
    <row r="191" ht="12.75">
      <c r="A191" s="82"/>
    </row>
    <row r="192" ht="12.75">
      <c r="A192" s="82"/>
    </row>
    <row r="193" ht="12.75">
      <c r="A193" s="82"/>
    </row>
    <row r="194" ht="12.75">
      <c r="A194" s="82"/>
    </row>
    <row r="195" ht="12.75">
      <c r="A195" s="82"/>
    </row>
    <row r="196" ht="12.75">
      <c r="A196" s="82"/>
    </row>
    <row r="197" ht="12.75">
      <c r="A197" s="82"/>
    </row>
    <row r="198" ht="12.75">
      <c r="A198" s="82"/>
    </row>
    <row r="199" ht="12.75">
      <c r="A199" s="82"/>
    </row>
    <row r="200" ht="12.75">
      <c r="A200" s="82"/>
    </row>
    <row r="201" ht="12.75">
      <c r="A201" s="82"/>
    </row>
    <row r="202" ht="12.75">
      <c r="A202" s="82"/>
    </row>
    <row r="203" ht="12.75">
      <c r="A203" s="82"/>
    </row>
  </sheetData>
  <mergeCells count="10">
    <mergeCell ref="A1:B2"/>
    <mergeCell ref="B4:C4"/>
    <mergeCell ref="A6:C6"/>
    <mergeCell ref="A7:C7"/>
    <mergeCell ref="A47:B47"/>
    <mergeCell ref="A48:B48"/>
    <mergeCell ref="A9:C9"/>
    <mergeCell ref="A14:B14"/>
    <mergeCell ref="A16:C16"/>
    <mergeCell ref="A45:B4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6" sqref="D6"/>
    </sheetView>
  </sheetViews>
  <sheetFormatPr defaultColWidth="9.140625" defaultRowHeight="19.5" customHeight="1"/>
  <cols>
    <col min="1" max="1" width="5.00390625" style="90" customWidth="1"/>
    <col min="2" max="3" width="9.140625" style="90" customWidth="1"/>
    <col min="4" max="4" width="28.421875" style="90" customWidth="1"/>
    <col min="5" max="5" width="16.8515625" style="90" customWidth="1"/>
    <col min="6" max="6" width="9.140625" style="90" customWidth="1"/>
    <col min="7" max="7" width="6.140625" style="90" customWidth="1"/>
    <col min="8" max="8" width="2.28125" style="90" customWidth="1"/>
    <col min="9" max="9" width="2.8515625" style="90" customWidth="1"/>
    <col min="10" max="16384" width="9.140625" style="90" customWidth="1"/>
  </cols>
  <sheetData>
    <row r="1" spans="1:4" ht="19.5" customHeight="1">
      <c r="A1" s="344" t="s">
        <v>330</v>
      </c>
      <c r="B1" s="344"/>
      <c r="C1" s="344"/>
      <c r="D1" s="344"/>
    </row>
    <row r="2" spans="1:4" ht="19.5" customHeight="1">
      <c r="A2" s="344"/>
      <c r="B2" s="344"/>
      <c r="C2" s="344"/>
      <c r="D2" s="344"/>
    </row>
    <row r="3" spans="1:9" ht="19.5" customHeight="1">
      <c r="A3" s="91"/>
      <c r="B3"/>
      <c r="C3"/>
      <c r="D3"/>
      <c r="E3" s="355" t="s">
        <v>115</v>
      </c>
      <c r="F3" s="355"/>
      <c r="G3" s="355"/>
      <c r="H3" s="355"/>
      <c r="I3" s="355"/>
    </row>
    <row r="4" spans="1:9" ht="19.5" customHeight="1">
      <c r="A4" s="91"/>
      <c r="B4"/>
      <c r="C4"/>
      <c r="D4"/>
      <c r="E4" s="221" t="s">
        <v>116</v>
      </c>
      <c r="F4" s="221"/>
      <c r="G4" s="221"/>
      <c r="H4" s="221"/>
      <c r="I4"/>
    </row>
    <row r="5" spans="1:9" ht="19.5" customHeight="1">
      <c r="A5" s="91"/>
      <c r="B5"/>
      <c r="C5"/>
      <c r="D5"/>
      <c r="E5" s="221" t="s">
        <v>117</v>
      </c>
      <c r="F5" s="221"/>
      <c r="G5" s="221"/>
      <c r="H5" s="221"/>
      <c r="I5"/>
    </row>
    <row r="6" spans="1:9" ht="19.5" customHeight="1">
      <c r="A6" s="92"/>
      <c r="B6"/>
      <c r="C6"/>
      <c r="D6"/>
      <c r="E6"/>
      <c r="F6"/>
      <c r="G6"/>
      <c r="H6"/>
      <c r="I6"/>
    </row>
    <row r="7" spans="1:9" ht="19.5" customHeight="1">
      <c r="A7" s="92"/>
      <c r="B7"/>
      <c r="C7"/>
      <c r="D7"/>
      <c r="E7"/>
      <c r="F7"/>
      <c r="G7"/>
      <c r="H7"/>
      <c r="I7"/>
    </row>
    <row r="8" spans="1:9" ht="45.75" customHeight="1">
      <c r="A8" s="378" t="s">
        <v>118</v>
      </c>
      <c r="B8" s="378"/>
      <c r="C8" s="378"/>
      <c r="D8" s="378"/>
      <c r="E8" s="378"/>
      <c r="F8" s="378"/>
      <c r="G8" s="378"/>
      <c r="H8" s="378"/>
      <c r="I8" s="378"/>
    </row>
    <row r="9" spans="1:9" ht="19.5" customHeight="1" thickBot="1">
      <c r="A9" s="93"/>
      <c r="B9" s="93"/>
      <c r="C9" s="93"/>
      <c r="D9" s="93"/>
      <c r="E9" s="93"/>
      <c r="F9" s="93"/>
      <c r="G9" s="93"/>
      <c r="H9" s="93"/>
      <c r="I9" s="93"/>
    </row>
    <row r="10" spans="1:9" ht="19.5" customHeight="1" thickBot="1" thickTop="1">
      <c r="A10" s="94" t="s">
        <v>119</v>
      </c>
      <c r="B10" s="356" t="s">
        <v>120</v>
      </c>
      <c r="C10" s="356"/>
      <c r="D10" s="356"/>
      <c r="E10" s="356"/>
      <c r="F10" s="356" t="s">
        <v>121</v>
      </c>
      <c r="G10" s="356"/>
      <c r="H10" s="356"/>
      <c r="I10" s="357"/>
    </row>
    <row r="11" spans="1:9" ht="19.5" customHeight="1" thickTop="1">
      <c r="A11" s="95" t="s">
        <v>122</v>
      </c>
      <c r="B11" s="374" t="s">
        <v>123</v>
      </c>
      <c r="C11" s="374"/>
      <c r="D11" s="374"/>
      <c r="E11" s="374"/>
      <c r="F11" s="361">
        <f>151500+24700</f>
        <v>176200</v>
      </c>
      <c r="G11" s="361"/>
      <c r="H11" s="361"/>
      <c r="I11" s="362"/>
    </row>
    <row r="12" spans="1:9" ht="19.5" customHeight="1">
      <c r="A12" s="96" t="s">
        <v>124</v>
      </c>
      <c r="B12" s="373" t="s">
        <v>125</v>
      </c>
      <c r="C12" s="373"/>
      <c r="D12" s="373"/>
      <c r="E12" s="373"/>
      <c r="F12" s="349">
        <v>18800</v>
      </c>
      <c r="G12" s="349"/>
      <c r="H12" s="349"/>
      <c r="I12" s="350"/>
    </row>
    <row r="13" spans="1:9" ht="19.5" customHeight="1">
      <c r="A13" s="96" t="s">
        <v>126</v>
      </c>
      <c r="B13" s="373" t="s">
        <v>127</v>
      </c>
      <c r="C13" s="373"/>
      <c r="D13" s="373"/>
      <c r="E13" s="373"/>
      <c r="F13" s="349">
        <v>10300</v>
      </c>
      <c r="G13" s="349"/>
      <c r="H13" s="349"/>
      <c r="I13" s="350"/>
    </row>
    <row r="14" spans="1:9" ht="19.5" customHeight="1">
      <c r="A14" s="96" t="s">
        <v>128</v>
      </c>
      <c r="B14" s="373" t="s">
        <v>129</v>
      </c>
      <c r="C14" s="373"/>
      <c r="D14" s="373"/>
      <c r="E14" s="373"/>
      <c r="F14" s="349">
        <f>1700+5959</f>
        <v>7659</v>
      </c>
      <c r="G14" s="349"/>
      <c r="H14" s="349"/>
      <c r="I14" s="350"/>
    </row>
    <row r="15" spans="1:9" ht="19.5" customHeight="1">
      <c r="A15" s="96" t="s">
        <v>130</v>
      </c>
      <c r="B15" s="367" t="s">
        <v>131</v>
      </c>
      <c r="C15" s="368"/>
      <c r="D15" s="368"/>
      <c r="E15" s="369"/>
      <c r="F15" s="370">
        <v>12500</v>
      </c>
      <c r="G15" s="371"/>
      <c r="H15" s="371"/>
      <c r="I15" s="372"/>
    </row>
    <row r="16" spans="1:9" ht="19.5" customHeight="1">
      <c r="A16" s="96" t="s">
        <v>132</v>
      </c>
      <c r="B16" s="363" t="s">
        <v>133</v>
      </c>
      <c r="C16" s="363"/>
      <c r="D16" s="363"/>
      <c r="E16" s="363"/>
      <c r="F16" s="349">
        <v>8000</v>
      </c>
      <c r="G16" s="349"/>
      <c r="H16" s="349"/>
      <c r="I16" s="350"/>
    </row>
    <row r="17" spans="1:9" ht="19.5" customHeight="1">
      <c r="A17" s="96" t="s">
        <v>134</v>
      </c>
      <c r="B17" s="363" t="s">
        <v>135</v>
      </c>
      <c r="C17" s="363"/>
      <c r="D17" s="363"/>
      <c r="E17" s="363"/>
      <c r="F17" s="349">
        <v>600</v>
      </c>
      <c r="G17" s="349"/>
      <c r="H17" s="349"/>
      <c r="I17" s="350"/>
    </row>
    <row r="18" spans="1:9" ht="33" customHeight="1">
      <c r="A18" s="97" t="s">
        <v>136</v>
      </c>
      <c r="B18" s="363" t="s">
        <v>137</v>
      </c>
      <c r="C18" s="363"/>
      <c r="D18" s="363"/>
      <c r="E18" s="363"/>
      <c r="F18" s="349">
        <v>3900</v>
      </c>
      <c r="G18" s="349"/>
      <c r="H18" s="349"/>
      <c r="I18" s="350"/>
    </row>
    <row r="19" spans="1:9" ht="19.5" customHeight="1" thickBot="1">
      <c r="A19" s="98" t="s">
        <v>138</v>
      </c>
      <c r="B19" s="364" t="s">
        <v>139</v>
      </c>
      <c r="C19" s="364"/>
      <c r="D19" s="364"/>
      <c r="E19" s="364"/>
      <c r="F19" s="365">
        <v>1900</v>
      </c>
      <c r="G19" s="365"/>
      <c r="H19" s="365"/>
      <c r="I19" s="366"/>
    </row>
    <row r="20" spans="1:9" ht="19.5" customHeight="1" thickBot="1" thickTop="1">
      <c r="A20" s="351" t="s">
        <v>58</v>
      </c>
      <c r="B20" s="352"/>
      <c r="C20" s="352"/>
      <c r="D20" s="352"/>
      <c r="E20" s="352"/>
      <c r="F20" s="353">
        <f>SUM(F11:I19)</f>
        <v>239859</v>
      </c>
      <c r="G20" s="353"/>
      <c r="H20" s="353"/>
      <c r="I20" s="354"/>
    </row>
    <row r="21" ht="19.5" customHeight="1" thickBot="1" thickTop="1"/>
    <row r="22" spans="1:9" ht="19.5" customHeight="1" thickBot="1" thickTop="1">
      <c r="A22" s="94" t="s">
        <v>119</v>
      </c>
      <c r="B22" s="356" t="s">
        <v>120</v>
      </c>
      <c r="C22" s="356"/>
      <c r="D22" s="356"/>
      <c r="E22" s="356"/>
      <c r="F22" s="356" t="s">
        <v>121</v>
      </c>
      <c r="G22" s="356"/>
      <c r="H22" s="356"/>
      <c r="I22" s="357"/>
    </row>
    <row r="23" spans="1:9" ht="44.25" customHeight="1" thickTop="1">
      <c r="A23" s="95" t="s">
        <v>122</v>
      </c>
      <c r="B23" s="358" t="s">
        <v>140</v>
      </c>
      <c r="C23" s="359"/>
      <c r="D23" s="359"/>
      <c r="E23" s="360"/>
      <c r="F23" s="361">
        <v>19100</v>
      </c>
      <c r="G23" s="361"/>
      <c r="H23" s="361"/>
      <c r="I23" s="362"/>
    </row>
    <row r="24" spans="1:9" ht="37.5" customHeight="1" thickBot="1">
      <c r="A24" s="96" t="s">
        <v>124</v>
      </c>
      <c r="B24" s="375" t="s">
        <v>141</v>
      </c>
      <c r="C24" s="376"/>
      <c r="D24" s="376"/>
      <c r="E24" s="377"/>
      <c r="F24" s="349">
        <v>121904</v>
      </c>
      <c r="G24" s="349"/>
      <c r="H24" s="349"/>
      <c r="I24" s="350"/>
    </row>
    <row r="25" spans="1:9" ht="19.5" customHeight="1" thickBot="1" thickTop="1">
      <c r="A25" s="351" t="s">
        <v>58</v>
      </c>
      <c r="B25" s="352"/>
      <c r="C25" s="352"/>
      <c r="D25" s="352"/>
      <c r="E25" s="352"/>
      <c r="F25" s="353">
        <f>SUM(F23:I24)</f>
        <v>141004</v>
      </c>
      <c r="G25" s="353"/>
      <c r="H25" s="353"/>
      <c r="I25" s="354"/>
    </row>
    <row r="26" ht="19.5" customHeight="1" thickTop="1"/>
  </sheetData>
  <mergeCells count="33">
    <mergeCell ref="B17:E17"/>
    <mergeCell ref="A20:E20"/>
    <mergeCell ref="B24:E24"/>
    <mergeCell ref="A1:D2"/>
    <mergeCell ref="A8:I8"/>
    <mergeCell ref="B10:E10"/>
    <mergeCell ref="F10:I10"/>
    <mergeCell ref="F11:I11"/>
    <mergeCell ref="B12:E12"/>
    <mergeCell ref="F12:I12"/>
    <mergeCell ref="B13:E13"/>
    <mergeCell ref="F13:I13"/>
    <mergeCell ref="B11:E11"/>
    <mergeCell ref="F14:I14"/>
    <mergeCell ref="B14:E14"/>
    <mergeCell ref="B15:E15"/>
    <mergeCell ref="F15:I15"/>
    <mergeCell ref="B16:E16"/>
    <mergeCell ref="F16:I16"/>
    <mergeCell ref="B18:E18"/>
    <mergeCell ref="F18:I18"/>
    <mergeCell ref="B19:E19"/>
    <mergeCell ref="F19:I19"/>
    <mergeCell ref="F24:I24"/>
    <mergeCell ref="A25:E25"/>
    <mergeCell ref="F25:I25"/>
    <mergeCell ref="E3:I3"/>
    <mergeCell ref="F20:I20"/>
    <mergeCell ref="B22:E22"/>
    <mergeCell ref="F22:I22"/>
    <mergeCell ref="B23:E23"/>
    <mergeCell ref="F23:I23"/>
    <mergeCell ref="F17:I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8"/>
  <sheetViews>
    <sheetView workbookViewId="0" topLeftCell="C1">
      <selection activeCell="F3" sqref="F3"/>
    </sheetView>
  </sheetViews>
  <sheetFormatPr defaultColWidth="9.140625" defaultRowHeight="12.75"/>
  <cols>
    <col min="1" max="1" width="6.7109375" style="103" customWidth="1"/>
    <col min="2" max="2" width="62.421875" style="103" customWidth="1"/>
    <col min="3" max="3" width="12.57421875" style="103" customWidth="1"/>
    <col min="4" max="4" width="12.421875" style="103" customWidth="1"/>
    <col min="5" max="5" width="12.28125" style="103" customWidth="1"/>
    <col min="6" max="6" width="13.140625" style="103" customWidth="1"/>
    <col min="7" max="7" width="12.57421875" style="103" customWidth="1"/>
    <col min="8" max="8" width="12.28125" style="103" customWidth="1"/>
    <col min="9" max="16384" width="9.140625" style="103" customWidth="1"/>
  </cols>
  <sheetData>
    <row r="1" spans="1:8" ht="12.75" customHeight="1">
      <c r="A1" s="344" t="s">
        <v>331</v>
      </c>
      <c r="B1" s="344"/>
      <c r="C1" s="99"/>
      <c r="D1" s="100"/>
      <c r="E1" s="101" t="s">
        <v>142</v>
      </c>
      <c r="F1" s="101"/>
      <c r="G1" s="102"/>
      <c r="H1" s="101"/>
    </row>
    <row r="2" spans="1:8" ht="12.75">
      <c r="A2" s="344"/>
      <c r="B2" s="344"/>
      <c r="C2" s="100"/>
      <c r="D2" s="100"/>
      <c r="E2" s="101" t="s">
        <v>143</v>
      </c>
      <c r="F2" s="101" t="s">
        <v>332</v>
      </c>
      <c r="G2" s="102"/>
      <c r="H2" s="101"/>
    </row>
    <row r="3" spans="2:8" ht="9" customHeight="1">
      <c r="B3" s="100"/>
      <c r="C3" s="100"/>
      <c r="D3" s="100"/>
      <c r="E3" s="101"/>
      <c r="F3" s="101"/>
      <c r="G3" s="102"/>
      <c r="H3" s="101"/>
    </row>
    <row r="4" ht="1.5" customHeight="1"/>
    <row r="5" spans="1:8" ht="16.5" customHeight="1">
      <c r="A5" s="392" t="s">
        <v>144</v>
      </c>
      <c r="B5" s="392"/>
      <c r="C5" s="392"/>
      <c r="D5" s="392"/>
      <c r="E5" s="392"/>
      <c r="F5" s="392"/>
      <c r="G5" s="392"/>
      <c r="H5" s="392"/>
    </row>
    <row r="6" ht="9.75" customHeight="1" thickBot="1">
      <c r="A6" s="104"/>
    </row>
    <row r="7" spans="1:8" ht="18.75" customHeight="1" thickTop="1">
      <c r="A7" s="393" t="s">
        <v>145</v>
      </c>
      <c r="B7" s="395" t="s">
        <v>146</v>
      </c>
      <c r="C7" s="395" t="s">
        <v>147</v>
      </c>
      <c r="D7" s="395" t="s">
        <v>148</v>
      </c>
      <c r="E7" s="395"/>
      <c r="F7" s="395"/>
      <c r="G7" s="395"/>
      <c r="H7" s="397"/>
    </row>
    <row r="8" spans="1:8" ht="22.5" customHeight="1" thickBot="1">
      <c r="A8" s="394"/>
      <c r="B8" s="396"/>
      <c r="C8" s="396"/>
      <c r="D8" s="105" t="s">
        <v>149</v>
      </c>
      <c r="E8" s="105" t="s">
        <v>150</v>
      </c>
      <c r="F8" s="225" t="s">
        <v>247</v>
      </c>
      <c r="G8" s="105" t="s">
        <v>151</v>
      </c>
      <c r="H8" s="106" t="s">
        <v>152</v>
      </c>
    </row>
    <row r="9" spans="1:8" ht="18" customHeight="1" thickBot="1" thickTop="1">
      <c r="A9" s="386" t="s">
        <v>153</v>
      </c>
      <c r="B9" s="387"/>
      <c r="C9" s="387"/>
      <c r="D9" s="387"/>
      <c r="E9" s="387"/>
      <c r="F9" s="387"/>
      <c r="G9" s="387"/>
      <c r="H9" s="388"/>
    </row>
    <row r="10" spans="1:8" ht="18" customHeight="1" thickTop="1">
      <c r="A10" s="389">
        <v>2010</v>
      </c>
      <c r="B10" s="108" t="s">
        <v>154</v>
      </c>
      <c r="C10" s="109">
        <v>5800000</v>
      </c>
      <c r="D10" s="109">
        <v>540000</v>
      </c>
      <c r="E10" s="109">
        <v>240000</v>
      </c>
      <c r="F10" s="109">
        <v>0</v>
      </c>
      <c r="G10" s="109">
        <v>720000</v>
      </c>
      <c r="H10" s="110">
        <f aca="true" t="shared" si="0" ref="H10:H16">SUM(D10:G10)</f>
        <v>1500000</v>
      </c>
    </row>
    <row r="11" spans="1:8" ht="16.5" customHeight="1">
      <c r="A11" s="390"/>
      <c r="B11" s="111" t="s">
        <v>155</v>
      </c>
      <c r="C11" s="112">
        <v>7846790</v>
      </c>
      <c r="D11" s="112">
        <f>26575+516773</f>
        <v>543348</v>
      </c>
      <c r="E11" s="112">
        <v>0</v>
      </c>
      <c r="F11" s="112">
        <v>1016652</v>
      </c>
      <c r="G11" s="112">
        <v>500000</v>
      </c>
      <c r="H11" s="113">
        <f t="shared" si="0"/>
        <v>2060000</v>
      </c>
    </row>
    <row r="12" spans="1:8" ht="17.25" customHeight="1">
      <c r="A12" s="390"/>
      <c r="B12" s="114" t="s">
        <v>156</v>
      </c>
      <c r="C12" s="112">
        <v>17000</v>
      </c>
      <c r="D12" s="112">
        <v>17000</v>
      </c>
      <c r="E12" s="112"/>
      <c r="F12" s="112"/>
      <c r="G12" s="112"/>
      <c r="H12" s="113">
        <f t="shared" si="0"/>
        <v>17000</v>
      </c>
    </row>
    <row r="13" spans="1:8" ht="25.5" customHeight="1">
      <c r="A13" s="390"/>
      <c r="B13" s="115" t="s">
        <v>157</v>
      </c>
      <c r="C13" s="112">
        <v>22000</v>
      </c>
      <c r="D13" s="112">
        <v>22000</v>
      </c>
      <c r="E13" s="112"/>
      <c r="F13" s="112"/>
      <c r="G13" s="112"/>
      <c r="H13" s="113">
        <f t="shared" si="0"/>
        <v>22000</v>
      </c>
    </row>
    <row r="14" spans="1:8" ht="16.5" customHeight="1">
      <c r="A14" s="390"/>
      <c r="B14" s="115" t="s">
        <v>158</v>
      </c>
      <c r="C14" s="112">
        <v>8000</v>
      </c>
      <c r="D14" s="112">
        <v>8000</v>
      </c>
      <c r="E14" s="112"/>
      <c r="F14" s="112"/>
      <c r="G14" s="112"/>
      <c r="H14" s="113">
        <f t="shared" si="0"/>
        <v>8000</v>
      </c>
    </row>
    <row r="15" spans="1:8" ht="17.25" customHeight="1">
      <c r="A15" s="390"/>
      <c r="B15" s="115" t="s">
        <v>159</v>
      </c>
      <c r="C15" s="112">
        <v>142000</v>
      </c>
      <c r="D15" s="112">
        <v>142000</v>
      </c>
      <c r="E15" s="112"/>
      <c r="F15" s="112"/>
      <c r="G15" s="112"/>
      <c r="H15" s="113">
        <f t="shared" si="0"/>
        <v>142000</v>
      </c>
    </row>
    <row r="16" spans="1:8" ht="54.75" customHeight="1" thickBot="1">
      <c r="A16" s="391"/>
      <c r="B16" s="116" t="s">
        <v>160</v>
      </c>
      <c r="C16" s="117">
        <v>1000000</v>
      </c>
      <c r="D16" s="117">
        <v>50000</v>
      </c>
      <c r="E16" s="117"/>
      <c r="F16" s="117">
        <v>0</v>
      </c>
      <c r="G16" s="117"/>
      <c r="H16" s="118">
        <f t="shared" si="0"/>
        <v>50000</v>
      </c>
    </row>
    <row r="17" spans="1:8" ht="18" customHeight="1" thickBot="1" thickTop="1">
      <c r="A17" s="119" t="s">
        <v>58</v>
      </c>
      <c r="B17" s="120" t="s">
        <v>161</v>
      </c>
      <c r="C17" s="121" t="s">
        <v>161</v>
      </c>
      <c r="D17" s="121">
        <f>SUM(D10:D16)</f>
        <v>1322348</v>
      </c>
      <c r="E17" s="121">
        <f>SUM(E11:E16)</f>
        <v>0</v>
      </c>
      <c r="F17" s="121">
        <f>SUM(F11:F16)</f>
        <v>1016652</v>
      </c>
      <c r="G17" s="121">
        <f>SUM(G10:G16)</f>
        <v>1220000</v>
      </c>
      <c r="H17" s="122">
        <f>SUM(H10:H16)</f>
        <v>3799000</v>
      </c>
    </row>
    <row r="18" spans="1:8" ht="18" customHeight="1" thickTop="1">
      <c r="A18" s="384">
        <v>2011</v>
      </c>
      <c r="B18" s="108" t="s">
        <v>154</v>
      </c>
      <c r="C18" s="109">
        <v>5800000</v>
      </c>
      <c r="D18" s="124">
        <v>964000</v>
      </c>
      <c r="E18" s="124">
        <v>442000</v>
      </c>
      <c r="F18" s="124"/>
      <c r="G18" s="124">
        <f>1326000-E18</f>
        <v>884000</v>
      </c>
      <c r="H18" s="113">
        <f>SUM(D18:G18)</f>
        <v>2290000</v>
      </c>
    </row>
    <row r="19" spans="1:8" ht="18" customHeight="1">
      <c r="A19" s="382"/>
      <c r="B19" s="125" t="s">
        <v>162</v>
      </c>
      <c r="C19" s="112">
        <v>1000000</v>
      </c>
      <c r="D19" s="126">
        <v>280000</v>
      </c>
      <c r="E19" s="126">
        <v>140000</v>
      </c>
      <c r="F19" s="126"/>
      <c r="G19" s="126">
        <v>280000</v>
      </c>
      <c r="H19" s="113">
        <f>SUM(D19:G19)</f>
        <v>700000</v>
      </c>
    </row>
    <row r="20" spans="1:8" ht="51.75" customHeight="1">
      <c r="A20" s="382"/>
      <c r="B20" s="114" t="s">
        <v>160</v>
      </c>
      <c r="C20" s="127">
        <v>1000000</v>
      </c>
      <c r="D20" s="128">
        <v>100000</v>
      </c>
      <c r="E20" s="128"/>
      <c r="F20" s="128"/>
      <c r="G20" s="128"/>
      <c r="H20" s="113">
        <f>SUM(D20:G20)</f>
        <v>100000</v>
      </c>
    </row>
    <row r="21" spans="1:8" ht="15.75" customHeight="1">
      <c r="A21" s="382"/>
      <c r="B21" s="129" t="s">
        <v>163</v>
      </c>
      <c r="C21" s="130">
        <v>4500000</v>
      </c>
      <c r="D21" s="128">
        <v>840000</v>
      </c>
      <c r="E21" s="128">
        <v>420000</v>
      </c>
      <c r="F21" s="128"/>
      <c r="G21" s="128">
        <v>840000</v>
      </c>
      <c r="H21" s="113">
        <f>SUM(D21:G21)</f>
        <v>2100000</v>
      </c>
    </row>
    <row r="22" spans="1:8" ht="15.75" customHeight="1" thickBot="1">
      <c r="A22" s="383"/>
      <c r="B22" s="132" t="s">
        <v>164</v>
      </c>
      <c r="C22" s="117">
        <v>3000000</v>
      </c>
      <c r="D22" s="133">
        <v>24000</v>
      </c>
      <c r="E22" s="133">
        <v>36000</v>
      </c>
      <c r="F22" s="133"/>
      <c r="G22" s="133"/>
      <c r="H22" s="113">
        <f>SUM(D22:G22)</f>
        <v>60000</v>
      </c>
    </row>
    <row r="23" spans="1:8" ht="15.75" customHeight="1" thickBot="1" thickTop="1">
      <c r="A23" s="119" t="s">
        <v>58</v>
      </c>
      <c r="B23" s="134" t="s">
        <v>161</v>
      </c>
      <c r="C23" s="135" t="s">
        <v>161</v>
      </c>
      <c r="D23" s="135">
        <f>SUM(D18:D22)</f>
        <v>2208000</v>
      </c>
      <c r="E23" s="135">
        <f>SUM(E18:E22)</f>
        <v>1038000</v>
      </c>
      <c r="F23" s="135">
        <f>SUM(F18:F22)</f>
        <v>0</v>
      </c>
      <c r="G23" s="135">
        <f>SUM(G18:G22)</f>
        <v>2004000</v>
      </c>
      <c r="H23" s="136">
        <f>SUM(H18:H22)</f>
        <v>5250000</v>
      </c>
    </row>
    <row r="24" spans="1:8" ht="15.75" customHeight="1" thickTop="1">
      <c r="A24" s="384">
        <v>2012</v>
      </c>
      <c r="B24" s="108" t="s">
        <v>154</v>
      </c>
      <c r="C24" s="109">
        <v>5800000</v>
      </c>
      <c r="D24" s="124">
        <v>859107</v>
      </c>
      <c r="E24" s="124">
        <v>463631</v>
      </c>
      <c r="F24" s="124"/>
      <c r="G24" s="124">
        <v>687262</v>
      </c>
      <c r="H24" s="113">
        <f>SUM(D24:G24)</f>
        <v>2010000</v>
      </c>
    </row>
    <row r="25" spans="1:8" ht="15.75" customHeight="1">
      <c r="A25" s="382"/>
      <c r="B25" s="129" t="s">
        <v>163</v>
      </c>
      <c r="C25" s="130">
        <v>4500000</v>
      </c>
      <c r="D25" s="128">
        <v>960000</v>
      </c>
      <c r="E25" s="128">
        <v>480000</v>
      </c>
      <c r="F25" s="128"/>
      <c r="G25" s="128">
        <v>960000</v>
      </c>
      <c r="H25" s="113">
        <f>SUM(D25:G25)</f>
        <v>2400000</v>
      </c>
    </row>
    <row r="26" spans="1:8" ht="17.25" customHeight="1">
      <c r="A26" s="382"/>
      <c r="B26" s="114" t="s">
        <v>165</v>
      </c>
      <c r="C26" s="127">
        <v>4000000</v>
      </c>
      <c r="D26" s="126">
        <v>376000</v>
      </c>
      <c r="E26" s="126">
        <v>112800</v>
      </c>
      <c r="F26" s="126"/>
      <c r="G26" s="126">
        <f>564000-E26</f>
        <v>451200</v>
      </c>
      <c r="H26" s="113">
        <f>SUM(D26:G26)</f>
        <v>940000</v>
      </c>
    </row>
    <row r="27" spans="1:8" ht="15.75" customHeight="1">
      <c r="A27" s="382"/>
      <c r="B27" s="114" t="s">
        <v>164</v>
      </c>
      <c r="C27" s="127">
        <v>3000000</v>
      </c>
      <c r="D27" s="126">
        <v>24000</v>
      </c>
      <c r="E27" s="126">
        <v>36000</v>
      </c>
      <c r="F27" s="126"/>
      <c r="G27" s="126"/>
      <c r="H27" s="113">
        <f>SUM(D27:G27)</f>
        <v>60000</v>
      </c>
    </row>
    <row r="28" spans="1:8" ht="52.5" customHeight="1" thickBot="1">
      <c r="A28" s="382"/>
      <c r="B28" s="114" t="s">
        <v>160</v>
      </c>
      <c r="C28" s="127">
        <v>1000000</v>
      </c>
      <c r="D28" s="126">
        <v>350000</v>
      </c>
      <c r="E28" s="126"/>
      <c r="F28" s="126"/>
      <c r="G28" s="126">
        <v>500000</v>
      </c>
      <c r="H28" s="113">
        <f>SUM(D28:G28)</f>
        <v>850000</v>
      </c>
    </row>
    <row r="29" spans="1:8" ht="15.75" customHeight="1" thickBot="1" thickTop="1">
      <c r="A29" s="119" t="s">
        <v>58</v>
      </c>
      <c r="B29" s="134" t="s">
        <v>161</v>
      </c>
      <c r="C29" s="135" t="s">
        <v>161</v>
      </c>
      <c r="D29" s="135">
        <f>SUM(D24:D28)</f>
        <v>2569107</v>
      </c>
      <c r="E29" s="135">
        <f>SUM(E24:E28)</f>
        <v>1092431</v>
      </c>
      <c r="F29" s="135">
        <f>SUM(F24:F28)</f>
        <v>0</v>
      </c>
      <c r="G29" s="135">
        <f>SUM(G24:G28)</f>
        <v>2598462</v>
      </c>
      <c r="H29" s="136">
        <f>SUM(H24:H28)</f>
        <v>6260000</v>
      </c>
    </row>
    <row r="30" spans="1:8" ht="9.75" customHeight="1" thickBot="1" thickTop="1">
      <c r="A30" s="137"/>
      <c r="B30" s="137"/>
      <c r="C30" s="138"/>
      <c r="D30" s="138"/>
      <c r="E30" s="138"/>
      <c r="F30" s="138"/>
      <c r="G30" s="138"/>
      <c r="H30" s="138"/>
    </row>
    <row r="31" spans="1:8" ht="18" customHeight="1" thickBot="1" thickTop="1">
      <c r="A31" s="379" t="s">
        <v>166</v>
      </c>
      <c r="B31" s="380"/>
      <c r="C31" s="380"/>
      <c r="D31" s="380"/>
      <c r="E31" s="380"/>
      <c r="F31" s="380"/>
      <c r="G31" s="380"/>
      <c r="H31" s="381"/>
    </row>
    <row r="32" spans="1:8" ht="15.75" customHeight="1" thickTop="1">
      <c r="A32" s="384">
        <v>2010</v>
      </c>
      <c r="B32" s="139" t="s">
        <v>167</v>
      </c>
      <c r="C32" s="140">
        <v>857660</v>
      </c>
      <c r="D32" s="140">
        <v>318000</v>
      </c>
      <c r="E32" s="140">
        <v>180000</v>
      </c>
      <c r="F32" s="140"/>
      <c r="G32" s="140">
        <v>0</v>
      </c>
      <c r="H32" s="141">
        <f>SUM(D32:G32)</f>
        <v>498000</v>
      </c>
    </row>
    <row r="33" spans="1:8" ht="15.75" customHeight="1">
      <c r="A33" s="382"/>
      <c r="B33" s="223" t="s">
        <v>326</v>
      </c>
      <c r="C33" s="222">
        <v>7500</v>
      </c>
      <c r="D33" s="222">
        <v>7500</v>
      </c>
      <c r="E33" s="222"/>
      <c r="F33" s="222"/>
      <c r="G33" s="222"/>
      <c r="H33" s="143">
        <f>SUM(D33:G33)</f>
        <v>7500</v>
      </c>
    </row>
    <row r="34" spans="1:8" ht="27.75" customHeight="1" thickBot="1">
      <c r="A34" s="385"/>
      <c r="B34" s="114" t="s">
        <v>168</v>
      </c>
      <c r="C34" s="142">
        <v>520000</v>
      </c>
      <c r="D34" s="142">
        <v>112500</v>
      </c>
      <c r="E34" s="142">
        <v>400000</v>
      </c>
      <c r="F34" s="142"/>
      <c r="G34" s="142"/>
      <c r="H34" s="143">
        <f>SUM(D34:G34)</f>
        <v>512500</v>
      </c>
    </row>
    <row r="35" spans="1:8" ht="16.5" customHeight="1" thickBot="1" thickTop="1">
      <c r="A35" s="119" t="s">
        <v>58</v>
      </c>
      <c r="B35" s="144" t="s">
        <v>161</v>
      </c>
      <c r="C35" s="135" t="s">
        <v>161</v>
      </c>
      <c r="D35" s="135">
        <f>SUM(D31:D34)</f>
        <v>438000</v>
      </c>
      <c r="E35" s="135">
        <f>SUM(E31:E34)</f>
        <v>580000</v>
      </c>
      <c r="F35" s="135">
        <f>SUM(F31:F34)</f>
        <v>0</v>
      </c>
      <c r="G35" s="135">
        <f>SUM(G31:G34)</f>
        <v>0</v>
      </c>
      <c r="H35" s="136">
        <f>SUM(H31:H34)</f>
        <v>1018000</v>
      </c>
    </row>
    <row r="36" spans="1:8" ht="18.75" customHeight="1" thickBot="1" thickTop="1">
      <c r="A36" s="123">
        <v>2011</v>
      </c>
      <c r="B36" s="125" t="s">
        <v>169</v>
      </c>
      <c r="C36" s="124">
        <v>800000</v>
      </c>
      <c r="D36" s="124">
        <v>520000</v>
      </c>
      <c r="E36" s="124">
        <v>120000</v>
      </c>
      <c r="F36" s="124"/>
      <c r="G36" s="124"/>
      <c r="H36" s="141">
        <f>SUM(D36:G36)</f>
        <v>640000</v>
      </c>
    </row>
    <row r="37" spans="1:8" ht="17.25" customHeight="1" thickBot="1" thickTop="1">
      <c r="A37" s="119" t="s">
        <v>58</v>
      </c>
      <c r="B37" s="144" t="s">
        <v>161</v>
      </c>
      <c r="C37" s="135" t="s">
        <v>161</v>
      </c>
      <c r="D37" s="135">
        <f>SUM(D36:D36)</f>
        <v>520000</v>
      </c>
      <c r="E37" s="135">
        <f>SUM(E36:E36)</f>
        <v>120000</v>
      </c>
      <c r="F37" s="135">
        <f>SUM(F36:F36)</f>
        <v>0</v>
      </c>
      <c r="G37" s="135">
        <f>SUM(G36:G36)</f>
        <v>0</v>
      </c>
      <c r="H37" s="136">
        <f>SUM(H36:H36)</f>
        <v>640000</v>
      </c>
    </row>
    <row r="38" spans="1:8" ht="13.5" customHeight="1" thickBot="1" thickTop="1">
      <c r="A38" s="137"/>
      <c r="B38" s="145"/>
      <c r="C38" s="138"/>
      <c r="D38" s="138"/>
      <c r="E38" s="138"/>
      <c r="F38" s="138"/>
      <c r="G38" s="138"/>
      <c r="H38" s="138"/>
    </row>
    <row r="39" spans="1:8" ht="18.75" customHeight="1" thickBot="1" thickTop="1">
      <c r="A39" s="379" t="s">
        <v>170</v>
      </c>
      <c r="B39" s="380"/>
      <c r="C39" s="380"/>
      <c r="D39" s="380"/>
      <c r="E39" s="380"/>
      <c r="F39" s="380"/>
      <c r="G39" s="380"/>
      <c r="H39" s="381"/>
    </row>
    <row r="40" spans="1:8" ht="49.5" customHeight="1" thickTop="1">
      <c r="A40" s="384">
        <v>2010</v>
      </c>
      <c r="B40" s="108" t="s">
        <v>171</v>
      </c>
      <c r="C40" s="124">
        <v>65270</v>
      </c>
      <c r="D40" s="124">
        <v>65270</v>
      </c>
      <c r="E40" s="146"/>
      <c r="F40" s="146"/>
      <c r="G40" s="146"/>
      <c r="H40" s="147">
        <f aca="true" t="shared" si="1" ref="H40:H45">SUM(D40:G40)</f>
        <v>65270</v>
      </c>
    </row>
    <row r="41" spans="1:8" ht="24.75" customHeight="1">
      <c r="A41" s="382"/>
      <c r="B41" s="148" t="s">
        <v>172</v>
      </c>
      <c r="C41" s="149">
        <v>550000</v>
      </c>
      <c r="D41" s="149">
        <v>550000</v>
      </c>
      <c r="E41" s="150"/>
      <c r="F41" s="150"/>
      <c r="G41" s="150"/>
      <c r="H41" s="151">
        <f t="shared" si="1"/>
        <v>550000</v>
      </c>
    </row>
    <row r="42" spans="1:8" ht="15" customHeight="1">
      <c r="A42" s="382"/>
      <c r="B42" s="115" t="s">
        <v>173</v>
      </c>
      <c r="C42" s="126">
        <v>120400</v>
      </c>
      <c r="D42" s="126">
        <v>120400</v>
      </c>
      <c r="E42" s="152"/>
      <c r="F42" s="152"/>
      <c r="G42" s="152"/>
      <c r="H42" s="151">
        <f t="shared" si="1"/>
        <v>120400</v>
      </c>
    </row>
    <row r="43" spans="1:8" ht="26.25" customHeight="1">
      <c r="A43" s="382"/>
      <c r="B43" s="114" t="s">
        <v>174</v>
      </c>
      <c r="C43" s="126">
        <v>5000</v>
      </c>
      <c r="D43" s="126">
        <f>4389+184</f>
        <v>4573</v>
      </c>
      <c r="E43" s="152">
        <v>0</v>
      </c>
      <c r="F43" s="152">
        <v>427</v>
      </c>
      <c r="G43" s="152"/>
      <c r="H43" s="151">
        <f t="shared" si="1"/>
        <v>5000</v>
      </c>
    </row>
    <row r="44" spans="1:8" ht="17.25" customHeight="1">
      <c r="A44" s="382"/>
      <c r="B44" s="114" t="s">
        <v>175</v>
      </c>
      <c r="C44" s="126">
        <v>5000</v>
      </c>
      <c r="D44" s="126">
        <v>5000</v>
      </c>
      <c r="E44" s="152"/>
      <c r="F44" s="152"/>
      <c r="G44" s="152"/>
      <c r="H44" s="151">
        <f t="shared" si="1"/>
        <v>5000</v>
      </c>
    </row>
    <row r="45" spans="1:8" ht="42.75" customHeight="1" thickBot="1">
      <c r="A45" s="383"/>
      <c r="B45" s="153" t="s">
        <v>176</v>
      </c>
      <c r="C45" s="154">
        <v>1000000</v>
      </c>
      <c r="D45" s="154">
        <v>311574</v>
      </c>
      <c r="E45" s="154">
        <v>273350</v>
      </c>
      <c r="F45" s="154"/>
      <c r="G45" s="154"/>
      <c r="H45" s="155">
        <f t="shared" si="1"/>
        <v>584924</v>
      </c>
    </row>
    <row r="46" spans="1:8" ht="18" customHeight="1" thickBot="1" thickTop="1">
      <c r="A46" s="119" t="s">
        <v>58</v>
      </c>
      <c r="B46" s="144" t="s">
        <v>161</v>
      </c>
      <c r="C46" s="135" t="s">
        <v>161</v>
      </c>
      <c r="D46" s="135">
        <f>SUM(D39:D45)</f>
        <v>1056817</v>
      </c>
      <c r="E46" s="135">
        <f>SUM(E39:E45)</f>
        <v>273350</v>
      </c>
      <c r="F46" s="135">
        <f>SUM(F39:F45)</f>
        <v>427</v>
      </c>
      <c r="G46" s="135">
        <f>SUM(G39:G45)</f>
        <v>0</v>
      </c>
      <c r="H46" s="136">
        <f>SUM(H40:H45)</f>
        <v>1330594</v>
      </c>
    </row>
    <row r="47" spans="1:8" ht="45" customHeight="1" thickBot="1" thickTop="1">
      <c r="A47" s="131">
        <v>2011</v>
      </c>
      <c r="B47" s="153" t="s">
        <v>176</v>
      </c>
      <c r="C47" s="154">
        <v>1000000</v>
      </c>
      <c r="D47" s="154">
        <v>415076</v>
      </c>
      <c r="E47" s="154">
        <v>0</v>
      </c>
      <c r="F47" s="154"/>
      <c r="G47" s="154"/>
      <c r="H47" s="155">
        <f>SUM(D47:G47)</f>
        <v>415076</v>
      </c>
    </row>
    <row r="48" spans="1:8" ht="18" customHeight="1" thickBot="1" thickTop="1">
      <c r="A48" s="119" t="s">
        <v>58</v>
      </c>
      <c r="B48" s="144" t="s">
        <v>161</v>
      </c>
      <c r="C48" s="135" t="s">
        <v>161</v>
      </c>
      <c r="D48" s="135">
        <f>SUM(D47:D47)</f>
        <v>415076</v>
      </c>
      <c r="E48" s="135">
        <f>SUM(E47:E47)</f>
        <v>0</v>
      </c>
      <c r="F48" s="135">
        <f>SUM(F47:F47)</f>
        <v>0</v>
      </c>
      <c r="G48" s="135">
        <f>SUM(G47:G47)</f>
        <v>0</v>
      </c>
      <c r="H48" s="136">
        <f>SUM(H47:H47)</f>
        <v>415076</v>
      </c>
    </row>
    <row r="49" spans="1:8" ht="16.5" customHeight="1" thickBot="1" thickTop="1">
      <c r="A49" s="137"/>
      <c r="B49" s="145"/>
      <c r="C49" s="138"/>
      <c r="D49" s="138"/>
      <c r="E49" s="138"/>
      <c r="F49" s="138"/>
      <c r="G49" s="138"/>
      <c r="H49" s="138"/>
    </row>
    <row r="50" spans="1:8" ht="26.25" customHeight="1" thickBot="1" thickTop="1">
      <c r="A50" s="379" t="s">
        <v>177</v>
      </c>
      <c r="B50" s="380"/>
      <c r="C50" s="380"/>
      <c r="D50" s="380"/>
      <c r="E50" s="380"/>
      <c r="F50" s="380"/>
      <c r="G50" s="380"/>
      <c r="H50" s="381"/>
    </row>
    <row r="51" spans="1:8" ht="24.75" customHeight="1" thickTop="1">
      <c r="A51" s="384">
        <v>2010</v>
      </c>
      <c r="B51" s="108" t="s">
        <v>178</v>
      </c>
      <c r="C51" s="109">
        <v>300000</v>
      </c>
      <c r="D51" s="109">
        <v>300000</v>
      </c>
      <c r="E51" s="109"/>
      <c r="F51" s="109">
        <v>0</v>
      </c>
      <c r="G51" s="109">
        <v>0</v>
      </c>
      <c r="H51" s="110">
        <f aca="true" t="shared" si="2" ref="H51:H59">SUM(D51:G51)</f>
        <v>300000</v>
      </c>
    </row>
    <row r="52" spans="1:8" ht="26.25" customHeight="1" thickBot="1">
      <c r="A52" s="383"/>
      <c r="B52" s="132" t="s">
        <v>141</v>
      </c>
      <c r="C52" s="117">
        <v>500000</v>
      </c>
      <c r="D52" s="117">
        <v>121904</v>
      </c>
      <c r="E52" s="117"/>
      <c r="F52" s="117"/>
      <c r="G52" s="117"/>
      <c r="H52" s="293">
        <f t="shared" si="2"/>
        <v>121904</v>
      </c>
    </row>
    <row r="53" spans="1:8" ht="26.25" customHeight="1" thickTop="1">
      <c r="A53" s="384" t="s">
        <v>181</v>
      </c>
      <c r="B53" s="226" t="s">
        <v>140</v>
      </c>
      <c r="C53" s="109">
        <v>40000</v>
      </c>
      <c r="D53" s="109">
        <v>19100</v>
      </c>
      <c r="E53" s="109"/>
      <c r="F53" s="109"/>
      <c r="G53" s="109"/>
      <c r="H53" s="227">
        <f t="shared" si="2"/>
        <v>19100</v>
      </c>
    </row>
    <row r="54" spans="1:8" ht="15.75" customHeight="1">
      <c r="A54" s="382"/>
      <c r="B54" s="125" t="s">
        <v>179</v>
      </c>
      <c r="C54" s="126">
        <v>185000</v>
      </c>
      <c r="D54" s="126">
        <v>53015</v>
      </c>
      <c r="E54" s="126">
        <v>0</v>
      </c>
      <c r="F54" s="126">
        <v>81405</v>
      </c>
      <c r="G54" s="126">
        <v>0</v>
      </c>
      <c r="H54" s="151">
        <f t="shared" si="2"/>
        <v>134420</v>
      </c>
    </row>
    <row r="55" spans="1:8" ht="15.75" customHeight="1" thickBot="1">
      <c r="A55" s="383"/>
      <c r="B55" s="153" t="s">
        <v>180</v>
      </c>
      <c r="C55" s="156">
        <v>108000</v>
      </c>
      <c r="D55" s="157">
        <v>35000</v>
      </c>
      <c r="E55" s="157"/>
      <c r="F55" s="157"/>
      <c r="G55" s="157"/>
      <c r="H55" s="158">
        <f t="shared" si="2"/>
        <v>35000</v>
      </c>
    </row>
    <row r="56" spans="1:8" ht="15.75" customHeight="1" thickTop="1">
      <c r="A56" s="382" t="s">
        <v>181</v>
      </c>
      <c r="B56" s="159" t="s">
        <v>182</v>
      </c>
      <c r="C56" s="162">
        <v>10000</v>
      </c>
      <c r="D56" s="149">
        <v>4924</v>
      </c>
      <c r="E56" s="149"/>
      <c r="F56" s="149"/>
      <c r="G56" s="149"/>
      <c r="H56" s="163">
        <f t="shared" si="2"/>
        <v>4924</v>
      </c>
    </row>
    <row r="57" spans="1:8" ht="25.5" customHeight="1">
      <c r="A57" s="382"/>
      <c r="B57" s="129" t="s">
        <v>183</v>
      </c>
      <c r="C57" s="164">
        <v>80000</v>
      </c>
      <c r="D57" s="165">
        <v>80000</v>
      </c>
      <c r="E57" s="165"/>
      <c r="F57" s="165"/>
      <c r="G57" s="165"/>
      <c r="H57" s="166">
        <f t="shared" si="2"/>
        <v>80000</v>
      </c>
    </row>
    <row r="58" spans="1:8" ht="15.75" customHeight="1">
      <c r="A58" s="382"/>
      <c r="B58" s="125" t="s">
        <v>184</v>
      </c>
      <c r="C58" s="167">
        <v>15000</v>
      </c>
      <c r="D58" s="126">
        <v>15000</v>
      </c>
      <c r="E58" s="126"/>
      <c r="F58" s="126"/>
      <c r="G58" s="126"/>
      <c r="H58" s="151">
        <f t="shared" si="2"/>
        <v>15000</v>
      </c>
    </row>
    <row r="59" spans="1:8" ht="54" customHeight="1" thickBot="1">
      <c r="A59" s="383"/>
      <c r="B59" s="168" t="s">
        <v>185</v>
      </c>
      <c r="C59" s="157">
        <v>1350000</v>
      </c>
      <c r="D59" s="157">
        <v>684000</v>
      </c>
      <c r="E59" s="157">
        <v>666000</v>
      </c>
      <c r="F59" s="157">
        <v>0</v>
      </c>
      <c r="G59" s="157">
        <v>0</v>
      </c>
      <c r="H59" s="158">
        <f t="shared" si="2"/>
        <v>1350000</v>
      </c>
    </row>
    <row r="60" spans="1:8" ht="15.75" customHeight="1" thickBot="1" thickTop="1">
      <c r="A60" s="119" t="s">
        <v>58</v>
      </c>
      <c r="B60" s="144" t="s">
        <v>161</v>
      </c>
      <c r="C60" s="135" t="s">
        <v>161</v>
      </c>
      <c r="D60" s="135">
        <f>SUM(D51:D59)</f>
        <v>1312943</v>
      </c>
      <c r="E60" s="135">
        <f>SUM(E51:E59)</f>
        <v>666000</v>
      </c>
      <c r="F60" s="135">
        <f>SUM(F51:F59)</f>
        <v>81405</v>
      </c>
      <c r="G60" s="135">
        <f>SUM(G51:G59)</f>
        <v>0</v>
      </c>
      <c r="H60" s="136">
        <f>SUM(H51:H59)</f>
        <v>2060348</v>
      </c>
    </row>
    <row r="61" spans="2:8" ht="30" customHeight="1" thickTop="1">
      <c r="B61" s="169"/>
      <c r="C61" s="170"/>
      <c r="D61" s="170"/>
      <c r="E61" s="170"/>
      <c r="F61" s="170"/>
      <c r="G61" s="170"/>
      <c r="H61" s="170"/>
    </row>
    <row r="62" spans="2:8" ht="12.75">
      <c r="B62" s="169"/>
      <c r="C62" s="170"/>
      <c r="D62" s="170"/>
      <c r="E62" s="170"/>
      <c r="F62" s="170"/>
      <c r="G62" s="170"/>
      <c r="H62" s="170"/>
    </row>
    <row r="63" spans="2:8" ht="12.75">
      <c r="B63" s="169"/>
      <c r="C63" s="170"/>
      <c r="D63" s="170"/>
      <c r="E63" s="170"/>
      <c r="F63" s="170"/>
      <c r="G63" s="170"/>
      <c r="H63" s="170"/>
    </row>
    <row r="64" spans="2:8" ht="12.75">
      <c r="B64" s="169"/>
      <c r="C64" s="170"/>
      <c r="D64" s="170"/>
      <c r="E64" s="170"/>
      <c r="F64" s="170"/>
      <c r="G64" s="170"/>
      <c r="H64" s="170"/>
    </row>
    <row r="65" spans="2:8" ht="12.75">
      <c r="B65" s="169"/>
      <c r="C65" s="170"/>
      <c r="D65" s="170"/>
      <c r="E65" s="170"/>
      <c r="F65" s="170"/>
      <c r="G65" s="170"/>
      <c r="H65" s="170"/>
    </row>
    <row r="66" spans="2:8" ht="12.75">
      <c r="B66" s="169"/>
      <c r="C66" s="170"/>
      <c r="D66" s="170"/>
      <c r="E66" s="170"/>
      <c r="F66" s="170"/>
      <c r="G66" s="170"/>
      <c r="H66" s="170"/>
    </row>
    <row r="67" spans="2:8" ht="12.75">
      <c r="B67" s="169"/>
      <c r="C67" s="170"/>
      <c r="D67" s="170"/>
      <c r="E67" s="170"/>
      <c r="F67" s="170"/>
      <c r="G67" s="170"/>
      <c r="H67" s="170"/>
    </row>
    <row r="68" spans="2:8" ht="12.75">
      <c r="B68" s="169"/>
      <c r="C68" s="170"/>
      <c r="D68" s="170"/>
      <c r="E68" s="170"/>
      <c r="F68" s="170"/>
      <c r="G68" s="170"/>
      <c r="H68" s="170"/>
    </row>
    <row r="69" spans="2:8" ht="12.75">
      <c r="B69" s="169"/>
      <c r="C69" s="170"/>
      <c r="D69" s="170"/>
      <c r="E69" s="170"/>
      <c r="F69" s="170"/>
      <c r="G69" s="170"/>
      <c r="H69" s="170"/>
    </row>
    <row r="70" spans="2:8" ht="12.75">
      <c r="B70" s="169"/>
      <c r="C70" s="170"/>
      <c r="D70" s="170"/>
      <c r="E70" s="170"/>
      <c r="F70" s="170"/>
      <c r="G70" s="170"/>
      <c r="H70" s="170"/>
    </row>
    <row r="71" spans="2:8" ht="12.75">
      <c r="B71" s="169"/>
      <c r="C71" s="170"/>
      <c r="D71" s="170"/>
      <c r="E71" s="170"/>
      <c r="F71" s="170"/>
      <c r="G71" s="170"/>
      <c r="H71" s="170"/>
    </row>
    <row r="72" spans="2:8" ht="12.75">
      <c r="B72" s="169"/>
      <c r="C72" s="170"/>
      <c r="D72" s="170"/>
      <c r="E72" s="170"/>
      <c r="F72" s="170"/>
      <c r="G72" s="170"/>
      <c r="H72" s="170"/>
    </row>
    <row r="73" spans="2:8" ht="12.75">
      <c r="B73" s="169"/>
      <c r="C73" s="170"/>
      <c r="D73" s="170"/>
      <c r="E73" s="170"/>
      <c r="F73" s="170"/>
      <c r="G73" s="170"/>
      <c r="H73" s="170"/>
    </row>
    <row r="74" spans="2:8" ht="12.75">
      <c r="B74" s="169"/>
      <c r="C74" s="170"/>
      <c r="D74" s="170"/>
      <c r="E74" s="170"/>
      <c r="F74" s="170"/>
      <c r="G74" s="170"/>
      <c r="H74" s="170"/>
    </row>
    <row r="75" spans="2:8" ht="12.75">
      <c r="B75" s="169"/>
      <c r="C75" s="170"/>
      <c r="D75" s="170"/>
      <c r="E75" s="170"/>
      <c r="F75" s="170"/>
      <c r="G75" s="170"/>
      <c r="H75" s="170"/>
    </row>
    <row r="76" spans="2:8" ht="12.75">
      <c r="B76" s="169"/>
      <c r="C76" s="170"/>
      <c r="D76" s="170"/>
      <c r="E76" s="170"/>
      <c r="F76" s="170"/>
      <c r="G76" s="170"/>
      <c r="H76" s="170"/>
    </row>
    <row r="77" spans="2:8" ht="12.75">
      <c r="B77" s="169"/>
      <c r="C77" s="170"/>
      <c r="D77" s="170"/>
      <c r="E77" s="170"/>
      <c r="F77" s="170"/>
      <c r="G77" s="170"/>
      <c r="H77" s="170"/>
    </row>
    <row r="78" spans="2:8" ht="12.75">
      <c r="B78" s="169"/>
      <c r="C78" s="170"/>
      <c r="D78" s="170"/>
      <c r="E78" s="170"/>
      <c r="F78" s="170"/>
      <c r="G78" s="170"/>
      <c r="H78" s="170"/>
    </row>
    <row r="79" spans="2:8" ht="12.75">
      <c r="B79" s="169"/>
      <c r="C79" s="170"/>
      <c r="D79" s="170"/>
      <c r="E79" s="170"/>
      <c r="F79" s="170"/>
      <c r="G79" s="170"/>
      <c r="H79" s="170"/>
    </row>
    <row r="80" spans="2:8" ht="12.75">
      <c r="B80" s="169"/>
      <c r="C80" s="170"/>
      <c r="D80" s="170"/>
      <c r="E80" s="170"/>
      <c r="F80" s="170"/>
      <c r="G80" s="170"/>
      <c r="H80" s="170"/>
    </row>
    <row r="81" spans="2:8" ht="12.75">
      <c r="B81" s="169"/>
      <c r="C81" s="170"/>
      <c r="D81" s="170"/>
      <c r="E81" s="170"/>
      <c r="F81" s="170"/>
      <c r="G81" s="170"/>
      <c r="H81" s="170"/>
    </row>
    <row r="82" spans="2:8" ht="12.75">
      <c r="B82" s="169"/>
      <c r="C82" s="170"/>
      <c r="D82" s="170"/>
      <c r="E82" s="170"/>
      <c r="F82" s="170"/>
      <c r="G82" s="170"/>
      <c r="H82" s="170"/>
    </row>
    <row r="83" spans="2:8" ht="12.75">
      <c r="B83" s="169"/>
      <c r="C83" s="170"/>
      <c r="D83" s="170"/>
      <c r="E83" s="170"/>
      <c r="F83" s="170"/>
      <c r="G83" s="170"/>
      <c r="H83" s="170"/>
    </row>
    <row r="84" spans="2:8" ht="12.75">
      <c r="B84" s="169"/>
      <c r="C84" s="170"/>
      <c r="D84" s="170"/>
      <c r="E84" s="170"/>
      <c r="F84" s="170"/>
      <c r="G84" s="170"/>
      <c r="H84" s="170"/>
    </row>
    <row r="85" spans="2:8" ht="12.75">
      <c r="B85" s="169"/>
      <c r="C85" s="170"/>
      <c r="D85" s="170"/>
      <c r="E85" s="170"/>
      <c r="F85" s="170"/>
      <c r="G85" s="170"/>
      <c r="H85" s="170"/>
    </row>
    <row r="86" spans="2:8" ht="12.75">
      <c r="B86" s="169"/>
      <c r="C86" s="170"/>
      <c r="D86" s="170"/>
      <c r="E86" s="170"/>
      <c r="F86" s="170"/>
      <c r="G86" s="170"/>
      <c r="H86" s="170"/>
    </row>
    <row r="87" spans="2:8" ht="12.75">
      <c r="B87" s="169"/>
      <c r="C87" s="170"/>
      <c r="D87" s="170"/>
      <c r="E87" s="170"/>
      <c r="F87" s="170"/>
      <c r="G87" s="170"/>
      <c r="H87" s="170"/>
    </row>
    <row r="88" spans="2:8" ht="12.75">
      <c r="B88" s="169"/>
      <c r="C88" s="170"/>
      <c r="D88" s="170"/>
      <c r="E88" s="170"/>
      <c r="F88" s="170"/>
      <c r="G88" s="170"/>
      <c r="H88" s="170"/>
    </row>
    <row r="89" spans="2:8" ht="12.75">
      <c r="B89" s="169"/>
      <c r="C89" s="170"/>
      <c r="D89" s="170"/>
      <c r="E89" s="170"/>
      <c r="F89" s="170"/>
      <c r="G89" s="170"/>
      <c r="H89" s="170"/>
    </row>
    <row r="90" spans="2:8" ht="12.75">
      <c r="B90" s="169"/>
      <c r="C90" s="170"/>
      <c r="D90" s="170"/>
      <c r="E90" s="170"/>
      <c r="F90" s="170"/>
      <c r="G90" s="170"/>
      <c r="H90" s="170"/>
    </row>
    <row r="91" spans="2:8" ht="12.75">
      <c r="B91" s="169"/>
      <c r="C91" s="170"/>
      <c r="D91" s="170"/>
      <c r="E91" s="170"/>
      <c r="F91" s="170"/>
      <c r="G91" s="170"/>
      <c r="H91" s="170"/>
    </row>
    <row r="92" spans="2:8" ht="12.75">
      <c r="B92" s="169"/>
      <c r="C92" s="170"/>
      <c r="D92" s="170"/>
      <c r="E92" s="170"/>
      <c r="F92" s="170"/>
      <c r="G92" s="170"/>
      <c r="H92" s="170"/>
    </row>
    <row r="93" spans="2:8" ht="12.75">
      <c r="B93" s="169"/>
      <c r="C93" s="170"/>
      <c r="D93" s="170"/>
      <c r="E93" s="170"/>
      <c r="F93" s="170"/>
      <c r="G93" s="170"/>
      <c r="H93" s="170"/>
    </row>
    <row r="94" spans="2:8" ht="12.75">
      <c r="B94" s="169"/>
      <c r="C94" s="170"/>
      <c r="D94" s="170"/>
      <c r="E94" s="170"/>
      <c r="F94" s="170"/>
      <c r="G94" s="170"/>
      <c r="H94" s="170"/>
    </row>
    <row r="95" spans="2:8" ht="12.75">
      <c r="B95" s="169"/>
      <c r="C95" s="170"/>
      <c r="D95" s="170"/>
      <c r="E95" s="170"/>
      <c r="F95" s="170"/>
      <c r="G95" s="170"/>
      <c r="H95" s="170"/>
    </row>
    <row r="96" spans="2:8" ht="12.75">
      <c r="B96" s="169"/>
      <c r="C96" s="170"/>
      <c r="D96" s="170"/>
      <c r="E96" s="170"/>
      <c r="F96" s="170"/>
      <c r="G96" s="170"/>
      <c r="H96" s="170"/>
    </row>
    <row r="97" spans="2:8" ht="12.75">
      <c r="B97" s="169"/>
      <c r="C97" s="170"/>
      <c r="D97" s="170"/>
      <c r="E97" s="170"/>
      <c r="F97" s="170"/>
      <c r="G97" s="170"/>
      <c r="H97" s="170"/>
    </row>
    <row r="98" spans="2:8" ht="12.75">
      <c r="B98" s="169"/>
      <c r="C98" s="170"/>
      <c r="D98" s="170"/>
      <c r="E98" s="170"/>
      <c r="F98" s="170"/>
      <c r="G98" s="170"/>
      <c r="H98" s="170"/>
    </row>
    <row r="99" spans="2:8" ht="12.75">
      <c r="B99" s="169"/>
      <c r="C99" s="170"/>
      <c r="D99" s="170"/>
      <c r="E99" s="170"/>
      <c r="F99" s="170"/>
      <c r="G99" s="170"/>
      <c r="H99" s="170"/>
    </row>
    <row r="100" spans="2:8" ht="12.75">
      <c r="B100" s="169"/>
      <c r="C100" s="170"/>
      <c r="D100" s="170"/>
      <c r="E100" s="170"/>
      <c r="F100" s="170"/>
      <c r="G100" s="170"/>
      <c r="H100" s="170"/>
    </row>
    <row r="101" spans="2:8" ht="12.75">
      <c r="B101" s="169"/>
      <c r="C101" s="170"/>
      <c r="D101" s="170"/>
      <c r="E101" s="170"/>
      <c r="F101" s="170"/>
      <c r="G101" s="170"/>
      <c r="H101" s="170"/>
    </row>
    <row r="102" spans="2:8" ht="12.75">
      <c r="B102" s="169"/>
      <c r="C102" s="170"/>
      <c r="D102" s="170"/>
      <c r="E102" s="170"/>
      <c r="F102" s="170"/>
      <c r="G102" s="170"/>
      <c r="H102" s="170"/>
    </row>
    <row r="103" spans="2:8" ht="12.75">
      <c r="B103" s="169"/>
      <c r="C103" s="170"/>
      <c r="D103" s="170"/>
      <c r="E103" s="170"/>
      <c r="F103" s="170"/>
      <c r="G103" s="170"/>
      <c r="H103" s="170"/>
    </row>
    <row r="104" spans="2:8" ht="12.75">
      <c r="B104" s="169"/>
      <c r="C104" s="170"/>
      <c r="D104" s="170"/>
      <c r="E104" s="170"/>
      <c r="F104" s="170"/>
      <c r="G104" s="170"/>
      <c r="H104" s="170"/>
    </row>
    <row r="105" spans="2:8" ht="12.75">
      <c r="B105" s="169"/>
      <c r="C105" s="170"/>
      <c r="D105" s="170"/>
      <c r="E105" s="170"/>
      <c r="F105" s="170"/>
      <c r="G105" s="170"/>
      <c r="H105" s="170"/>
    </row>
    <row r="106" spans="2:8" ht="12.75">
      <c r="B106" s="169"/>
      <c r="C106" s="170"/>
      <c r="D106" s="170"/>
      <c r="E106" s="170"/>
      <c r="F106" s="170"/>
      <c r="G106" s="170"/>
      <c r="H106" s="170"/>
    </row>
    <row r="107" spans="2:8" ht="12.75">
      <c r="B107" s="169"/>
      <c r="C107" s="170"/>
      <c r="D107" s="170"/>
      <c r="E107" s="170"/>
      <c r="F107" s="170"/>
      <c r="G107" s="170"/>
      <c r="H107" s="170"/>
    </row>
    <row r="108" spans="2:8" ht="12.75">
      <c r="B108" s="169"/>
      <c r="C108" s="170"/>
      <c r="D108" s="170"/>
      <c r="E108" s="170"/>
      <c r="F108" s="170"/>
      <c r="G108" s="170"/>
      <c r="H108" s="170"/>
    </row>
    <row r="109" spans="2:8" ht="12.75">
      <c r="B109" s="169"/>
      <c r="C109" s="170"/>
      <c r="D109" s="170"/>
      <c r="E109" s="170"/>
      <c r="F109" s="170"/>
      <c r="G109" s="170"/>
      <c r="H109" s="170"/>
    </row>
    <row r="110" spans="2:8" ht="12.75">
      <c r="B110" s="169"/>
      <c r="C110" s="170"/>
      <c r="D110" s="170"/>
      <c r="E110" s="170"/>
      <c r="F110" s="170"/>
      <c r="G110" s="170"/>
      <c r="H110" s="170"/>
    </row>
    <row r="111" spans="2:8" ht="12.75">
      <c r="B111" s="169"/>
      <c r="C111" s="170"/>
      <c r="D111" s="170"/>
      <c r="E111" s="170"/>
      <c r="F111" s="170"/>
      <c r="G111" s="170"/>
      <c r="H111" s="170"/>
    </row>
    <row r="112" spans="2:8" ht="12.75">
      <c r="B112" s="169"/>
      <c r="C112" s="170"/>
      <c r="D112" s="170"/>
      <c r="E112" s="170"/>
      <c r="F112" s="170"/>
      <c r="G112" s="170"/>
      <c r="H112" s="170"/>
    </row>
    <row r="113" spans="2:8" ht="12.75">
      <c r="B113" s="169"/>
      <c r="C113" s="170"/>
      <c r="D113" s="170"/>
      <c r="E113" s="170"/>
      <c r="F113" s="170"/>
      <c r="G113" s="170"/>
      <c r="H113" s="170"/>
    </row>
    <row r="114" spans="2:8" ht="12.75">
      <c r="B114" s="169"/>
      <c r="C114" s="170"/>
      <c r="D114" s="170"/>
      <c r="E114" s="170"/>
      <c r="F114" s="170"/>
      <c r="G114" s="170"/>
      <c r="H114" s="170"/>
    </row>
    <row r="115" spans="2:8" ht="12.75">
      <c r="B115" s="169"/>
      <c r="C115" s="170"/>
      <c r="D115" s="170"/>
      <c r="E115" s="170"/>
      <c r="F115" s="170"/>
      <c r="G115" s="170"/>
      <c r="H115" s="170"/>
    </row>
    <row r="116" spans="2:8" ht="12.75">
      <c r="B116" s="169"/>
      <c r="C116" s="170"/>
      <c r="D116" s="170"/>
      <c r="E116" s="170"/>
      <c r="F116" s="170"/>
      <c r="G116" s="170"/>
      <c r="H116" s="170"/>
    </row>
    <row r="117" spans="2:8" ht="12.75">
      <c r="B117" s="169"/>
      <c r="C117" s="170"/>
      <c r="D117" s="170"/>
      <c r="E117" s="170"/>
      <c r="F117" s="170"/>
      <c r="G117" s="170"/>
      <c r="H117" s="170"/>
    </row>
    <row r="118" spans="2:8" ht="12.75">
      <c r="B118" s="169"/>
      <c r="C118" s="170"/>
      <c r="D118" s="170"/>
      <c r="E118" s="170"/>
      <c r="F118" s="170"/>
      <c r="G118" s="170"/>
      <c r="H118" s="170"/>
    </row>
    <row r="119" spans="2:8" ht="12.75">
      <c r="B119" s="169"/>
      <c r="C119" s="170"/>
      <c r="D119" s="170"/>
      <c r="E119" s="170"/>
      <c r="F119" s="170"/>
      <c r="G119" s="170"/>
      <c r="H119" s="170"/>
    </row>
    <row r="120" spans="2:8" ht="12.75">
      <c r="B120" s="169"/>
      <c r="C120" s="170"/>
      <c r="D120" s="170"/>
      <c r="E120" s="170"/>
      <c r="F120" s="170"/>
      <c r="G120" s="170"/>
      <c r="H120" s="170"/>
    </row>
    <row r="121" spans="2:8" ht="12.75">
      <c r="B121" s="169"/>
      <c r="C121" s="170"/>
      <c r="D121" s="170"/>
      <c r="E121" s="170"/>
      <c r="F121" s="170"/>
      <c r="G121" s="170"/>
      <c r="H121" s="170"/>
    </row>
    <row r="122" spans="2:8" ht="12.75">
      <c r="B122" s="169"/>
      <c r="C122" s="170"/>
      <c r="D122" s="170"/>
      <c r="E122" s="170"/>
      <c r="F122" s="170"/>
      <c r="G122" s="170"/>
      <c r="H122" s="170"/>
    </row>
    <row r="123" spans="2:8" ht="12.75">
      <c r="B123" s="169"/>
      <c r="C123" s="170"/>
      <c r="D123" s="170"/>
      <c r="E123" s="170"/>
      <c r="F123" s="170"/>
      <c r="G123" s="170"/>
      <c r="H123" s="170"/>
    </row>
    <row r="124" spans="2:8" ht="12.75">
      <c r="B124" s="169"/>
      <c r="C124" s="170"/>
      <c r="D124" s="170"/>
      <c r="E124" s="170"/>
      <c r="F124" s="170"/>
      <c r="G124" s="170"/>
      <c r="H124" s="170"/>
    </row>
    <row r="125" spans="2:8" ht="12.75">
      <c r="B125" s="169"/>
      <c r="C125" s="170"/>
      <c r="D125" s="170"/>
      <c r="E125" s="170"/>
      <c r="F125" s="170"/>
      <c r="G125" s="170"/>
      <c r="H125" s="170"/>
    </row>
    <row r="126" spans="2:8" ht="12.75">
      <c r="B126" s="169"/>
      <c r="C126" s="170"/>
      <c r="D126" s="170"/>
      <c r="E126" s="170"/>
      <c r="F126" s="170"/>
      <c r="G126" s="170"/>
      <c r="H126" s="170"/>
    </row>
    <row r="127" spans="2:8" ht="12.75">
      <c r="B127" s="169"/>
      <c r="C127" s="170"/>
      <c r="D127" s="170"/>
      <c r="E127" s="170"/>
      <c r="F127" s="170"/>
      <c r="G127" s="170"/>
      <c r="H127" s="170"/>
    </row>
    <row r="128" spans="2:8" ht="12.75">
      <c r="B128" s="169"/>
      <c r="C128" s="170"/>
      <c r="D128" s="170"/>
      <c r="E128" s="170"/>
      <c r="F128" s="170"/>
      <c r="G128" s="170"/>
      <c r="H128" s="170"/>
    </row>
    <row r="129" spans="2:8" ht="12.75">
      <c r="B129" s="169"/>
      <c r="C129" s="170"/>
      <c r="D129" s="170"/>
      <c r="E129" s="170"/>
      <c r="F129" s="170"/>
      <c r="G129" s="170"/>
      <c r="H129" s="170"/>
    </row>
    <row r="130" spans="2:8" ht="12.75">
      <c r="B130" s="169"/>
      <c r="C130" s="170"/>
      <c r="D130" s="170"/>
      <c r="E130" s="170"/>
      <c r="F130" s="170"/>
      <c r="G130" s="170"/>
      <c r="H130" s="170"/>
    </row>
    <row r="131" spans="2:8" ht="12.75">
      <c r="B131" s="169"/>
      <c r="C131" s="170"/>
      <c r="D131" s="170"/>
      <c r="E131" s="170"/>
      <c r="F131" s="170"/>
      <c r="G131" s="170"/>
      <c r="H131" s="170"/>
    </row>
    <row r="132" spans="2:8" ht="12.75">
      <c r="B132" s="169"/>
      <c r="C132" s="170"/>
      <c r="D132" s="170"/>
      <c r="E132" s="170"/>
      <c r="F132" s="170"/>
      <c r="G132" s="170"/>
      <c r="H132" s="170"/>
    </row>
    <row r="133" spans="2:8" ht="12.75">
      <c r="B133" s="169"/>
      <c r="C133" s="170"/>
      <c r="D133" s="170"/>
      <c r="E133" s="170"/>
      <c r="F133" s="170"/>
      <c r="G133" s="170"/>
      <c r="H133" s="170"/>
    </row>
    <row r="134" spans="2:8" ht="12.75">
      <c r="B134" s="169"/>
      <c r="C134" s="170"/>
      <c r="D134" s="170"/>
      <c r="E134" s="170"/>
      <c r="F134" s="170"/>
      <c r="G134" s="170"/>
      <c r="H134" s="170"/>
    </row>
    <row r="135" spans="2:8" ht="12.75">
      <c r="B135" s="169"/>
      <c r="C135" s="170"/>
      <c r="D135" s="170"/>
      <c r="E135" s="170"/>
      <c r="F135" s="170"/>
      <c r="G135" s="170"/>
      <c r="H135" s="170"/>
    </row>
    <row r="136" spans="2:8" ht="12.75">
      <c r="B136" s="169"/>
      <c r="C136" s="170"/>
      <c r="D136" s="170"/>
      <c r="E136" s="170"/>
      <c r="F136" s="170"/>
      <c r="G136" s="170"/>
      <c r="H136" s="170"/>
    </row>
    <row r="137" spans="2:8" ht="12.75">
      <c r="B137" s="169"/>
      <c r="C137" s="170"/>
      <c r="D137" s="170"/>
      <c r="E137" s="170"/>
      <c r="F137" s="170"/>
      <c r="G137" s="170"/>
      <c r="H137" s="170"/>
    </row>
    <row r="138" spans="2:8" ht="12.75">
      <c r="B138" s="169"/>
      <c r="C138" s="170"/>
      <c r="D138" s="170"/>
      <c r="E138" s="170"/>
      <c r="F138" s="170"/>
      <c r="G138" s="170"/>
      <c r="H138" s="170"/>
    </row>
    <row r="139" spans="2:8" ht="12.75">
      <c r="B139" s="169"/>
      <c r="C139" s="170"/>
      <c r="D139" s="170"/>
      <c r="E139" s="170"/>
      <c r="F139" s="170"/>
      <c r="G139" s="170"/>
      <c r="H139" s="170"/>
    </row>
    <row r="140" spans="2:8" ht="12.75">
      <c r="B140" s="169"/>
      <c r="C140" s="170"/>
      <c r="D140" s="170"/>
      <c r="E140" s="170"/>
      <c r="F140" s="170"/>
      <c r="G140" s="170"/>
      <c r="H140" s="170"/>
    </row>
    <row r="141" spans="2:8" ht="12.75">
      <c r="B141" s="169"/>
      <c r="C141" s="170"/>
      <c r="D141" s="170"/>
      <c r="E141" s="170"/>
      <c r="F141" s="170"/>
      <c r="G141" s="170"/>
      <c r="H141" s="170"/>
    </row>
    <row r="142" spans="2:8" ht="12.75">
      <c r="B142" s="169"/>
      <c r="C142" s="170"/>
      <c r="D142" s="170"/>
      <c r="E142" s="170"/>
      <c r="F142" s="170"/>
      <c r="G142" s="170"/>
      <c r="H142" s="170"/>
    </row>
    <row r="143" spans="2:8" ht="12.75">
      <c r="B143" s="169"/>
      <c r="C143" s="170"/>
      <c r="D143" s="170"/>
      <c r="E143" s="170"/>
      <c r="F143" s="170"/>
      <c r="G143" s="170"/>
      <c r="H143" s="170"/>
    </row>
    <row r="144" spans="2:8" ht="12.75">
      <c r="B144" s="169"/>
      <c r="C144" s="170"/>
      <c r="D144" s="170"/>
      <c r="E144" s="170"/>
      <c r="F144" s="170"/>
      <c r="G144" s="170"/>
      <c r="H144" s="170"/>
    </row>
    <row r="145" spans="2:8" ht="12.75">
      <c r="B145" s="169"/>
      <c r="C145" s="170"/>
      <c r="D145" s="170"/>
      <c r="E145" s="170"/>
      <c r="F145" s="170"/>
      <c r="G145" s="170"/>
      <c r="H145" s="170"/>
    </row>
    <row r="146" spans="2:8" ht="12.75">
      <c r="B146" s="169"/>
      <c r="C146" s="170"/>
      <c r="D146" s="170"/>
      <c r="E146" s="170"/>
      <c r="F146" s="170"/>
      <c r="G146" s="170"/>
      <c r="H146" s="170"/>
    </row>
    <row r="147" spans="2:8" ht="12.75">
      <c r="B147" s="169"/>
      <c r="C147" s="170"/>
      <c r="D147" s="170"/>
      <c r="E147" s="170"/>
      <c r="F147" s="170"/>
      <c r="G147" s="170"/>
      <c r="H147" s="170"/>
    </row>
    <row r="148" spans="2:8" ht="12.75">
      <c r="B148" s="169"/>
      <c r="C148" s="170"/>
      <c r="D148" s="170"/>
      <c r="E148" s="170"/>
      <c r="F148" s="170"/>
      <c r="G148" s="170"/>
      <c r="H148" s="170"/>
    </row>
    <row r="149" spans="2:8" ht="12.75">
      <c r="B149" s="169"/>
      <c r="C149" s="170"/>
      <c r="D149" s="170"/>
      <c r="E149" s="170"/>
      <c r="F149" s="170"/>
      <c r="G149" s="170"/>
      <c r="H149" s="170"/>
    </row>
    <row r="150" spans="2:8" ht="12.75">
      <c r="B150" s="169"/>
      <c r="C150" s="170"/>
      <c r="D150" s="170"/>
      <c r="E150" s="170"/>
      <c r="F150" s="170"/>
      <c r="G150" s="170"/>
      <c r="H150" s="170"/>
    </row>
    <row r="151" spans="2:8" ht="12.75">
      <c r="B151" s="169"/>
      <c r="C151" s="170"/>
      <c r="D151" s="170"/>
      <c r="E151" s="170"/>
      <c r="F151" s="170"/>
      <c r="G151" s="170"/>
      <c r="H151" s="170"/>
    </row>
    <row r="152" spans="2:8" ht="12.75">
      <c r="B152" s="169"/>
      <c r="C152" s="170"/>
      <c r="D152" s="170"/>
      <c r="E152" s="170"/>
      <c r="F152" s="170"/>
      <c r="G152" s="170"/>
      <c r="H152" s="170"/>
    </row>
    <row r="153" spans="2:8" ht="12.75">
      <c r="B153" s="169"/>
      <c r="C153" s="170"/>
      <c r="D153" s="170"/>
      <c r="E153" s="170"/>
      <c r="F153" s="170"/>
      <c r="G153" s="170"/>
      <c r="H153" s="170"/>
    </row>
    <row r="154" spans="3:8" ht="12.75">
      <c r="C154" s="170"/>
      <c r="D154" s="170"/>
      <c r="E154" s="170"/>
      <c r="F154" s="170"/>
      <c r="G154" s="170"/>
      <c r="H154" s="170"/>
    </row>
    <row r="155" spans="3:8" ht="12.75">
      <c r="C155" s="170"/>
      <c r="D155" s="170"/>
      <c r="E155" s="170"/>
      <c r="F155" s="170"/>
      <c r="G155" s="170"/>
      <c r="H155" s="170"/>
    </row>
    <row r="156" spans="3:8" ht="12.75">
      <c r="C156" s="170"/>
      <c r="D156" s="170"/>
      <c r="E156" s="170"/>
      <c r="F156" s="170"/>
      <c r="G156" s="170"/>
      <c r="H156" s="170"/>
    </row>
    <row r="157" spans="3:8" ht="12.75">
      <c r="C157" s="170"/>
      <c r="D157" s="170"/>
      <c r="E157" s="170"/>
      <c r="F157" s="170"/>
      <c r="G157" s="170"/>
      <c r="H157" s="170"/>
    </row>
    <row r="158" spans="3:8" ht="12.75">
      <c r="C158" s="170"/>
      <c r="D158" s="170"/>
      <c r="E158" s="170"/>
      <c r="F158" s="170"/>
      <c r="G158" s="170"/>
      <c r="H158" s="170"/>
    </row>
    <row r="159" spans="3:8" ht="12.75">
      <c r="C159" s="170"/>
      <c r="D159" s="170"/>
      <c r="E159" s="170"/>
      <c r="F159" s="170"/>
      <c r="G159" s="170"/>
      <c r="H159" s="170"/>
    </row>
    <row r="160" spans="3:8" ht="12.75">
      <c r="C160" s="170"/>
      <c r="D160" s="170"/>
      <c r="E160" s="170"/>
      <c r="F160" s="170"/>
      <c r="G160" s="170"/>
      <c r="H160" s="170"/>
    </row>
    <row r="161" spans="3:8" ht="12.75">
      <c r="C161" s="170"/>
      <c r="D161" s="170"/>
      <c r="E161" s="170"/>
      <c r="F161" s="170"/>
      <c r="G161" s="170"/>
      <c r="H161" s="170"/>
    </row>
    <row r="162" spans="3:8" ht="12.75">
      <c r="C162" s="170"/>
      <c r="D162" s="170"/>
      <c r="E162" s="170"/>
      <c r="F162" s="170"/>
      <c r="G162" s="170"/>
      <c r="H162" s="170"/>
    </row>
    <row r="163" spans="3:8" ht="12.75">
      <c r="C163" s="170"/>
      <c r="D163" s="170"/>
      <c r="E163" s="170"/>
      <c r="F163" s="170"/>
      <c r="G163" s="170"/>
      <c r="H163" s="170"/>
    </row>
    <row r="164" spans="3:8" ht="12.75">
      <c r="C164" s="170"/>
      <c r="D164" s="170"/>
      <c r="E164" s="170"/>
      <c r="F164" s="170"/>
      <c r="G164" s="170"/>
      <c r="H164" s="170"/>
    </row>
    <row r="165" spans="3:8" ht="12.75">
      <c r="C165" s="170"/>
      <c r="D165" s="170"/>
      <c r="E165" s="170"/>
      <c r="F165" s="170"/>
      <c r="G165" s="170"/>
      <c r="H165" s="170"/>
    </row>
    <row r="166" spans="3:8" ht="12.75">
      <c r="C166" s="170"/>
      <c r="D166" s="170"/>
      <c r="E166" s="170"/>
      <c r="F166" s="170"/>
      <c r="G166" s="170"/>
      <c r="H166" s="170"/>
    </row>
    <row r="167" spans="3:8" ht="12.75">
      <c r="C167" s="170"/>
      <c r="D167" s="170"/>
      <c r="E167" s="170"/>
      <c r="F167" s="170"/>
      <c r="G167" s="170"/>
      <c r="H167" s="170"/>
    </row>
    <row r="168" spans="3:8" ht="12.75">
      <c r="C168" s="170"/>
      <c r="D168" s="170"/>
      <c r="E168" s="170"/>
      <c r="F168" s="170"/>
      <c r="G168" s="170"/>
      <c r="H168" s="170"/>
    </row>
    <row r="169" spans="3:8" ht="12.75">
      <c r="C169" s="170"/>
      <c r="D169" s="170"/>
      <c r="E169" s="170"/>
      <c r="F169" s="170"/>
      <c r="G169" s="170"/>
      <c r="H169" s="170"/>
    </row>
    <row r="170" spans="3:8" ht="12.75">
      <c r="C170" s="170"/>
      <c r="D170" s="170"/>
      <c r="E170" s="170"/>
      <c r="F170" s="170"/>
      <c r="G170" s="170"/>
      <c r="H170" s="170"/>
    </row>
    <row r="171" spans="3:8" ht="12.75">
      <c r="C171" s="170"/>
      <c r="D171" s="170"/>
      <c r="E171" s="170"/>
      <c r="F171" s="170"/>
      <c r="G171" s="170"/>
      <c r="H171" s="170"/>
    </row>
    <row r="172" spans="3:8" ht="12.75">
      <c r="C172" s="170"/>
      <c r="D172" s="170"/>
      <c r="E172" s="170"/>
      <c r="F172" s="170"/>
      <c r="G172" s="170"/>
      <c r="H172" s="170"/>
    </row>
    <row r="173" spans="3:8" ht="12.75">
      <c r="C173" s="170"/>
      <c r="D173" s="170"/>
      <c r="E173" s="170"/>
      <c r="F173" s="170"/>
      <c r="G173" s="170"/>
      <c r="H173" s="170"/>
    </row>
    <row r="174" spans="3:8" ht="12.75">
      <c r="C174" s="170"/>
      <c r="D174" s="170"/>
      <c r="E174" s="170"/>
      <c r="F174" s="170"/>
      <c r="G174" s="170"/>
      <c r="H174" s="170"/>
    </row>
    <row r="175" spans="3:8" ht="12.75">
      <c r="C175" s="170"/>
      <c r="D175" s="170"/>
      <c r="E175" s="170"/>
      <c r="F175" s="170"/>
      <c r="G175" s="170"/>
      <c r="H175" s="170"/>
    </row>
    <row r="176" spans="3:8" ht="12.75">
      <c r="C176" s="170"/>
      <c r="D176" s="170"/>
      <c r="E176" s="170"/>
      <c r="F176" s="170"/>
      <c r="G176" s="170"/>
      <c r="H176" s="170"/>
    </row>
    <row r="177" spans="3:8" ht="12.75">
      <c r="C177" s="170"/>
      <c r="D177" s="170"/>
      <c r="E177" s="170"/>
      <c r="F177" s="170"/>
      <c r="G177" s="170"/>
      <c r="H177" s="170"/>
    </row>
    <row r="178" spans="3:8" ht="12.75">
      <c r="C178" s="170"/>
      <c r="D178" s="170"/>
      <c r="E178" s="170"/>
      <c r="F178" s="170"/>
      <c r="G178" s="170"/>
      <c r="H178" s="170"/>
    </row>
    <row r="179" spans="3:8" ht="12.75">
      <c r="C179" s="170"/>
      <c r="D179" s="170"/>
      <c r="E179" s="170"/>
      <c r="F179" s="170"/>
      <c r="G179" s="170"/>
      <c r="H179" s="170"/>
    </row>
    <row r="180" spans="3:8" ht="12.75">
      <c r="C180" s="170"/>
      <c r="D180" s="170"/>
      <c r="E180" s="170"/>
      <c r="F180" s="170"/>
      <c r="G180" s="170"/>
      <c r="H180" s="170"/>
    </row>
    <row r="181" spans="3:8" ht="12.75">
      <c r="C181" s="170"/>
      <c r="D181" s="170"/>
      <c r="E181" s="170"/>
      <c r="F181" s="170"/>
      <c r="G181" s="170"/>
      <c r="H181" s="170"/>
    </row>
    <row r="182" spans="3:8" ht="12.75">
      <c r="C182" s="170"/>
      <c r="D182" s="170"/>
      <c r="E182" s="170"/>
      <c r="F182" s="170"/>
      <c r="G182" s="170"/>
      <c r="H182" s="170"/>
    </row>
    <row r="183" spans="3:8" ht="12.75">
      <c r="C183" s="170"/>
      <c r="D183" s="170"/>
      <c r="E183" s="170"/>
      <c r="F183" s="170"/>
      <c r="G183" s="170"/>
      <c r="H183" s="170"/>
    </row>
    <row r="184" spans="3:8" ht="12.75">
      <c r="C184" s="170"/>
      <c r="D184" s="170"/>
      <c r="E184" s="170"/>
      <c r="F184" s="170"/>
      <c r="G184" s="170"/>
      <c r="H184" s="170"/>
    </row>
    <row r="185" spans="3:8" ht="12.75">
      <c r="C185" s="170"/>
      <c r="D185" s="170"/>
      <c r="E185" s="170"/>
      <c r="F185" s="170"/>
      <c r="G185" s="170"/>
      <c r="H185" s="170"/>
    </row>
    <row r="186" spans="3:8" ht="12.75">
      <c r="C186" s="170"/>
      <c r="D186" s="170"/>
      <c r="E186" s="170"/>
      <c r="F186" s="170"/>
      <c r="G186" s="170"/>
      <c r="H186" s="170"/>
    </row>
    <row r="187" spans="3:8" ht="12.75">
      <c r="C187" s="170"/>
      <c r="D187" s="170"/>
      <c r="E187" s="170"/>
      <c r="F187" s="170"/>
      <c r="G187" s="170"/>
      <c r="H187" s="170"/>
    </row>
    <row r="188" spans="3:8" ht="12.75">
      <c r="C188" s="170"/>
      <c r="D188" s="170"/>
      <c r="E188" s="170"/>
      <c r="F188" s="170"/>
      <c r="G188" s="170"/>
      <c r="H188" s="170"/>
    </row>
    <row r="189" spans="3:8" ht="12.75">
      <c r="C189" s="170"/>
      <c r="D189" s="170"/>
      <c r="E189" s="170"/>
      <c r="F189" s="170"/>
      <c r="G189" s="170"/>
      <c r="H189" s="170"/>
    </row>
    <row r="190" spans="3:8" ht="12.75">
      <c r="C190" s="170"/>
      <c r="D190" s="170"/>
      <c r="E190" s="170"/>
      <c r="F190" s="170"/>
      <c r="G190" s="170"/>
      <c r="H190" s="170"/>
    </row>
    <row r="191" spans="3:8" ht="12.75">
      <c r="C191" s="170"/>
      <c r="D191" s="170"/>
      <c r="E191" s="170"/>
      <c r="F191" s="170"/>
      <c r="G191" s="170"/>
      <c r="H191" s="170"/>
    </row>
    <row r="192" spans="3:8" ht="12.75">
      <c r="C192" s="170"/>
      <c r="D192" s="170"/>
      <c r="E192" s="170"/>
      <c r="F192" s="170"/>
      <c r="G192" s="170"/>
      <c r="H192" s="170"/>
    </row>
    <row r="193" spans="3:8" ht="12.75">
      <c r="C193" s="170"/>
      <c r="D193" s="170"/>
      <c r="E193" s="170"/>
      <c r="F193" s="170"/>
      <c r="G193" s="170"/>
      <c r="H193" s="170"/>
    </row>
    <row r="194" spans="3:8" ht="12.75">
      <c r="C194" s="170"/>
      <c r="D194" s="170"/>
      <c r="E194" s="170"/>
      <c r="F194" s="170"/>
      <c r="G194" s="170"/>
      <c r="H194" s="170"/>
    </row>
    <row r="195" spans="3:8" ht="12.75">
      <c r="C195" s="170"/>
      <c r="D195" s="170"/>
      <c r="E195" s="170"/>
      <c r="F195" s="170"/>
      <c r="G195" s="170"/>
      <c r="H195" s="170"/>
    </row>
    <row r="196" spans="3:8" ht="12.75">
      <c r="C196" s="170"/>
      <c r="D196" s="170"/>
      <c r="E196" s="170"/>
      <c r="F196" s="170"/>
      <c r="G196" s="170"/>
      <c r="H196" s="170"/>
    </row>
    <row r="197" spans="3:8" ht="12.75">
      <c r="C197" s="170"/>
      <c r="D197" s="170"/>
      <c r="E197" s="170"/>
      <c r="F197" s="170"/>
      <c r="G197" s="170"/>
      <c r="H197" s="170"/>
    </row>
    <row r="198" spans="3:8" ht="12.75">
      <c r="C198" s="170"/>
      <c r="D198" s="170"/>
      <c r="E198" s="170"/>
      <c r="F198" s="170"/>
      <c r="G198" s="170"/>
      <c r="H198" s="170"/>
    </row>
    <row r="199" spans="3:8" ht="12.75">
      <c r="C199" s="170"/>
      <c r="D199" s="170"/>
      <c r="E199" s="170"/>
      <c r="F199" s="170"/>
      <c r="G199" s="170"/>
      <c r="H199" s="170"/>
    </row>
    <row r="200" spans="3:8" ht="12.75">
      <c r="C200" s="170"/>
      <c r="D200" s="170"/>
      <c r="E200" s="170"/>
      <c r="F200" s="170"/>
      <c r="G200" s="170"/>
      <c r="H200" s="170"/>
    </row>
    <row r="201" spans="3:8" ht="12.75">
      <c r="C201" s="170"/>
      <c r="D201" s="170"/>
      <c r="E201" s="170"/>
      <c r="F201" s="170"/>
      <c r="G201" s="170"/>
      <c r="H201" s="170"/>
    </row>
    <row r="202" spans="3:8" ht="12.75">
      <c r="C202" s="170"/>
      <c r="D202" s="170"/>
      <c r="E202" s="170"/>
      <c r="F202" s="170"/>
      <c r="G202" s="170"/>
      <c r="H202" s="170"/>
    </row>
    <row r="203" spans="3:8" ht="12.75">
      <c r="C203" s="170"/>
      <c r="D203" s="170"/>
      <c r="E203" s="170"/>
      <c r="F203" s="170"/>
      <c r="G203" s="170"/>
      <c r="H203" s="170"/>
    </row>
    <row r="204" spans="3:8" ht="12.75">
      <c r="C204" s="170"/>
      <c r="D204" s="170"/>
      <c r="E204" s="170"/>
      <c r="F204" s="170"/>
      <c r="G204" s="170"/>
      <c r="H204" s="170"/>
    </row>
    <row r="205" spans="3:8" ht="12.75">
      <c r="C205" s="170"/>
      <c r="D205" s="170"/>
      <c r="E205" s="170"/>
      <c r="F205" s="170"/>
      <c r="G205" s="170"/>
      <c r="H205" s="170"/>
    </row>
    <row r="206" spans="3:8" ht="12.75">
      <c r="C206" s="170"/>
      <c r="D206" s="170"/>
      <c r="E206" s="170"/>
      <c r="F206" s="170"/>
      <c r="G206" s="170"/>
      <c r="H206" s="170"/>
    </row>
    <row r="207" spans="3:8" ht="12.75">
      <c r="C207" s="170"/>
      <c r="D207" s="170"/>
      <c r="E207" s="170"/>
      <c r="F207" s="170"/>
      <c r="G207" s="170"/>
      <c r="H207" s="170"/>
    </row>
    <row r="208" spans="3:8" ht="12.75">
      <c r="C208" s="170"/>
      <c r="D208" s="170"/>
      <c r="E208" s="170"/>
      <c r="F208" s="170"/>
      <c r="G208" s="170"/>
      <c r="H208" s="170"/>
    </row>
    <row r="209" spans="3:8" ht="12.75">
      <c r="C209" s="170"/>
      <c r="D209" s="170"/>
      <c r="E209" s="170"/>
      <c r="F209" s="170"/>
      <c r="G209" s="170"/>
      <c r="H209" s="170"/>
    </row>
    <row r="210" spans="3:8" ht="12.75">
      <c r="C210" s="170"/>
      <c r="D210" s="170"/>
      <c r="E210" s="170"/>
      <c r="F210" s="170"/>
      <c r="G210" s="170"/>
      <c r="H210" s="170"/>
    </row>
    <row r="211" spans="3:8" ht="12.75">
      <c r="C211" s="170"/>
      <c r="D211" s="170"/>
      <c r="E211" s="170"/>
      <c r="F211" s="170"/>
      <c r="G211" s="170"/>
      <c r="H211" s="170"/>
    </row>
    <row r="212" spans="3:8" ht="12.75">
      <c r="C212" s="170"/>
      <c r="D212" s="170"/>
      <c r="E212" s="170"/>
      <c r="F212" s="170"/>
      <c r="G212" s="170"/>
      <c r="H212" s="170"/>
    </row>
    <row r="213" spans="3:8" ht="12.75">
      <c r="C213" s="170"/>
      <c r="D213" s="170"/>
      <c r="E213" s="170"/>
      <c r="F213" s="170"/>
      <c r="G213" s="170"/>
      <c r="H213" s="170"/>
    </row>
    <row r="214" spans="3:8" ht="12.75">
      <c r="C214" s="170"/>
      <c r="D214" s="170"/>
      <c r="E214" s="170"/>
      <c r="F214" s="170"/>
      <c r="G214" s="170"/>
      <c r="H214" s="170"/>
    </row>
    <row r="215" spans="3:8" ht="12.75">
      <c r="C215" s="170"/>
      <c r="D215" s="170"/>
      <c r="E215" s="170"/>
      <c r="F215" s="170"/>
      <c r="G215" s="170"/>
      <c r="H215" s="170"/>
    </row>
    <row r="216" spans="3:8" ht="12.75">
      <c r="C216" s="170"/>
      <c r="D216" s="170"/>
      <c r="E216" s="170"/>
      <c r="F216" s="170"/>
      <c r="G216" s="170"/>
      <c r="H216" s="170"/>
    </row>
    <row r="217" spans="3:8" ht="12.75">
      <c r="C217" s="170"/>
      <c r="D217" s="170"/>
      <c r="E217" s="170"/>
      <c r="F217" s="170"/>
      <c r="G217" s="170"/>
      <c r="H217" s="170"/>
    </row>
    <row r="218" spans="3:8" ht="12.75">
      <c r="C218" s="170"/>
      <c r="D218" s="170"/>
      <c r="E218" s="170"/>
      <c r="F218" s="170"/>
      <c r="G218" s="170"/>
      <c r="H218" s="170"/>
    </row>
  </sheetData>
  <mergeCells count="18">
    <mergeCell ref="A1:B2"/>
    <mergeCell ref="A5:H5"/>
    <mergeCell ref="A7:A8"/>
    <mergeCell ref="B7:B8"/>
    <mergeCell ref="C7:C8"/>
    <mergeCell ref="D7:H7"/>
    <mergeCell ref="A9:H9"/>
    <mergeCell ref="A10:A16"/>
    <mergeCell ref="A18:A22"/>
    <mergeCell ref="A24:A28"/>
    <mergeCell ref="A31:H31"/>
    <mergeCell ref="A32:A34"/>
    <mergeCell ref="A39:H39"/>
    <mergeCell ref="A40:A45"/>
    <mergeCell ref="A50:H50"/>
    <mergeCell ref="A56:A59"/>
    <mergeCell ref="A51:A52"/>
    <mergeCell ref="A53:A5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B3" sqref="B3"/>
    </sheetView>
  </sheetViews>
  <sheetFormatPr defaultColWidth="9.140625" defaultRowHeight="19.5" customHeight="1"/>
  <cols>
    <col min="1" max="1" width="3.7109375" style="1" customWidth="1"/>
    <col min="2" max="2" width="45.57421875" style="1" customWidth="1"/>
    <col min="3" max="3" width="9.28125" style="1" customWidth="1"/>
    <col min="4" max="4" width="11.8515625" style="1" customWidth="1"/>
    <col min="5" max="5" width="11.57421875" style="1" customWidth="1"/>
    <col min="6" max="6" width="11.28125" style="1" customWidth="1"/>
    <col min="7" max="7" width="6.7109375" style="1" customWidth="1"/>
    <col min="8" max="8" width="6.8515625" style="1" customWidth="1"/>
    <col min="9" max="9" width="11.140625" style="1" customWidth="1"/>
    <col min="10" max="10" width="8.28125" style="1" customWidth="1"/>
    <col min="11" max="11" width="8.140625" style="1" customWidth="1"/>
    <col min="12" max="12" width="11.28125" style="1" customWidth="1"/>
    <col min="13" max="16384" width="9.140625" style="1" customWidth="1"/>
  </cols>
  <sheetData>
    <row r="1" spans="2:4" ht="34.5" customHeight="1">
      <c r="B1" s="344" t="s">
        <v>333</v>
      </c>
      <c r="C1" s="344"/>
      <c r="D1" s="344"/>
    </row>
    <row r="2" ht="8.25" customHeight="1">
      <c r="A2" s="3"/>
    </row>
    <row r="3" spans="1:12" ht="32.25" customHeight="1">
      <c r="A3" s="4"/>
      <c r="B3" s="4"/>
      <c r="C3" s="4"/>
      <c r="D3" s="4"/>
      <c r="E3" s="4"/>
      <c r="F3" s="4"/>
      <c r="G3" s="449" t="s">
        <v>0</v>
      </c>
      <c r="H3" s="449"/>
      <c r="I3" s="449"/>
      <c r="J3" s="449"/>
      <c r="K3" s="449"/>
      <c r="L3" s="449"/>
    </row>
    <row r="4" spans="1:12" ht="18.75" customHeight="1">
      <c r="A4" s="450" t="s">
        <v>1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</row>
    <row r="5" spans="1:12" ht="15.75" customHeight="1">
      <c r="A5" s="451" t="s">
        <v>2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</row>
    <row r="6" spans="1:12" ht="18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.5" customHeight="1" thickTop="1">
      <c r="A7" s="443" t="s">
        <v>3</v>
      </c>
      <c r="B7" s="445" t="s">
        <v>4</v>
      </c>
      <c r="C7" s="447" t="s">
        <v>5</v>
      </c>
      <c r="D7" s="447" t="s">
        <v>6</v>
      </c>
      <c r="E7" s="436"/>
      <c r="F7" s="437"/>
      <c r="G7" s="437"/>
      <c r="H7" s="437"/>
      <c r="I7" s="437"/>
      <c r="J7" s="437"/>
      <c r="K7" s="437"/>
      <c r="L7" s="438"/>
    </row>
    <row r="8" spans="1:12" ht="18.75" customHeight="1">
      <c r="A8" s="444"/>
      <c r="B8" s="446"/>
      <c r="C8" s="448"/>
      <c r="D8" s="448"/>
      <c r="E8" s="439" t="s">
        <v>7</v>
      </c>
      <c r="F8" s="439"/>
      <c r="G8" s="439"/>
      <c r="H8" s="439"/>
      <c r="I8" s="439"/>
      <c r="J8" s="439"/>
      <c r="K8" s="439"/>
      <c r="L8" s="440"/>
    </row>
    <row r="9" spans="1:12" ht="17.25" customHeight="1">
      <c r="A9" s="444"/>
      <c r="B9" s="446"/>
      <c r="C9" s="448"/>
      <c r="D9" s="448"/>
      <c r="E9" s="441" t="s">
        <v>8</v>
      </c>
      <c r="F9" s="441"/>
      <c r="G9" s="441"/>
      <c r="H9" s="441"/>
      <c r="I9" s="441" t="s">
        <v>9</v>
      </c>
      <c r="J9" s="441"/>
      <c r="K9" s="441"/>
      <c r="L9" s="442"/>
    </row>
    <row r="10" spans="1:12" ht="15.75" customHeight="1">
      <c r="A10" s="444"/>
      <c r="B10" s="446"/>
      <c r="C10" s="448"/>
      <c r="D10" s="448"/>
      <c r="E10" s="431" t="s">
        <v>10</v>
      </c>
      <c r="F10" s="432" t="s">
        <v>11</v>
      </c>
      <c r="G10" s="433"/>
      <c r="H10" s="434"/>
      <c r="I10" s="431" t="s">
        <v>12</v>
      </c>
      <c r="J10" s="431" t="s">
        <v>11</v>
      </c>
      <c r="K10" s="431"/>
      <c r="L10" s="435"/>
    </row>
    <row r="11" spans="1:12" ht="33.75" customHeight="1">
      <c r="A11" s="444"/>
      <c r="B11" s="446"/>
      <c r="C11" s="448"/>
      <c r="D11" s="448"/>
      <c r="E11" s="431"/>
      <c r="F11" s="5" t="s">
        <v>13</v>
      </c>
      <c r="G11" s="5" t="s">
        <v>14</v>
      </c>
      <c r="H11" s="5" t="s">
        <v>15</v>
      </c>
      <c r="I11" s="431"/>
      <c r="J11" s="7" t="s">
        <v>16</v>
      </c>
      <c r="K11" s="5" t="s">
        <v>14</v>
      </c>
      <c r="L11" s="6" t="s">
        <v>15</v>
      </c>
    </row>
    <row r="12" spans="1:12" ht="12" customHeight="1">
      <c r="A12" s="8">
        <v>1</v>
      </c>
      <c r="B12" s="9">
        <v>2</v>
      </c>
      <c r="C12" s="10">
        <v>3</v>
      </c>
      <c r="D12" s="10">
        <v>4</v>
      </c>
      <c r="E12" s="9">
        <v>5</v>
      </c>
      <c r="F12" s="9">
        <v>6</v>
      </c>
      <c r="G12" s="10">
        <v>7</v>
      </c>
      <c r="H12" s="9">
        <v>8</v>
      </c>
      <c r="I12" s="9">
        <v>9</v>
      </c>
      <c r="J12" s="9">
        <v>10</v>
      </c>
      <c r="K12" s="10">
        <v>11</v>
      </c>
      <c r="L12" s="11">
        <v>12</v>
      </c>
    </row>
    <row r="13" spans="1:12" ht="16.5" customHeight="1" thickBot="1">
      <c r="A13" s="12" t="s">
        <v>17</v>
      </c>
      <c r="B13" s="13" t="s">
        <v>18</v>
      </c>
      <c r="C13" s="14"/>
      <c r="D13" s="15">
        <f>E13+I13</f>
        <v>3049420</v>
      </c>
      <c r="E13" s="15">
        <f>SUM(F13:H13)</f>
        <v>1950936</v>
      </c>
      <c r="F13" s="16">
        <f>F18+F23+F29+F41+F34</f>
        <v>1950936</v>
      </c>
      <c r="G13" s="17">
        <f>G18</f>
        <v>0</v>
      </c>
      <c r="H13" s="17">
        <f>SUM(H23)</f>
        <v>0</v>
      </c>
      <c r="I13" s="15">
        <f>SUM(J13:L13)</f>
        <v>1098484</v>
      </c>
      <c r="J13" s="17">
        <f>SUM(J23)</f>
        <v>0</v>
      </c>
      <c r="K13" s="17">
        <f>SUM(K23)</f>
        <v>0</v>
      </c>
      <c r="L13" s="18">
        <f>L18+L23+L29+L41</f>
        <v>1098484</v>
      </c>
    </row>
    <row r="14" spans="1:12" ht="18" customHeight="1">
      <c r="A14" s="418" t="s">
        <v>19</v>
      </c>
      <c r="B14" s="19" t="s">
        <v>20</v>
      </c>
      <c r="C14" s="420"/>
      <c r="D14" s="420"/>
      <c r="E14" s="420"/>
      <c r="F14" s="420"/>
      <c r="G14" s="420"/>
      <c r="H14" s="420"/>
      <c r="I14" s="420"/>
      <c r="J14" s="420"/>
      <c r="K14" s="420"/>
      <c r="L14" s="421"/>
    </row>
    <row r="15" spans="1:12" ht="30.75" customHeight="1">
      <c r="A15" s="409"/>
      <c r="B15" s="21" t="s">
        <v>21</v>
      </c>
      <c r="C15" s="422"/>
      <c r="D15" s="422"/>
      <c r="E15" s="422"/>
      <c r="F15" s="422"/>
      <c r="G15" s="422"/>
      <c r="H15" s="422"/>
      <c r="I15" s="422"/>
      <c r="J15" s="422"/>
      <c r="K15" s="422"/>
      <c r="L15" s="423"/>
    </row>
    <row r="16" spans="1:12" ht="24.75" customHeight="1">
      <c r="A16" s="409"/>
      <c r="B16" s="22" t="s">
        <v>22</v>
      </c>
      <c r="C16" s="415" t="s">
        <v>23</v>
      </c>
      <c r="D16" s="23"/>
      <c r="E16" s="24"/>
      <c r="F16" s="24"/>
      <c r="G16" s="25"/>
      <c r="H16" s="24"/>
      <c r="I16" s="24"/>
      <c r="J16" s="25"/>
      <c r="K16" s="25"/>
      <c r="L16" s="26"/>
    </row>
    <row r="17" spans="1:12" ht="12" customHeight="1">
      <c r="A17" s="409"/>
      <c r="B17" s="27" t="s">
        <v>24</v>
      </c>
      <c r="C17" s="416"/>
      <c r="D17" s="29">
        <f>E17+I17</f>
        <v>134420</v>
      </c>
      <c r="E17" s="29">
        <f>SUM(F17:H17)</f>
        <v>53015</v>
      </c>
      <c r="F17" s="29">
        <v>53015</v>
      </c>
      <c r="G17" s="29">
        <v>0</v>
      </c>
      <c r="H17" s="29"/>
      <c r="I17" s="29">
        <f>SUM(J17:L17)</f>
        <v>81405</v>
      </c>
      <c r="J17" s="30"/>
      <c r="K17" s="30"/>
      <c r="L17" s="31">
        <v>81405</v>
      </c>
    </row>
    <row r="18" spans="1:12" ht="15.75" customHeight="1" thickBot="1">
      <c r="A18" s="430"/>
      <c r="B18" s="32" t="s">
        <v>25</v>
      </c>
      <c r="C18" s="429"/>
      <c r="D18" s="33">
        <f>E18+I18</f>
        <v>134420</v>
      </c>
      <c r="E18" s="34">
        <f aca="true" t="shared" si="0" ref="E18:L18">SUM(E17:E17)</f>
        <v>53015</v>
      </c>
      <c r="F18" s="34">
        <f t="shared" si="0"/>
        <v>53015</v>
      </c>
      <c r="G18" s="34">
        <f t="shared" si="0"/>
        <v>0</v>
      </c>
      <c r="H18" s="34">
        <f t="shared" si="0"/>
        <v>0</v>
      </c>
      <c r="I18" s="34">
        <f t="shared" si="0"/>
        <v>81405</v>
      </c>
      <c r="J18" s="34">
        <f t="shared" si="0"/>
        <v>0</v>
      </c>
      <c r="K18" s="34">
        <f t="shared" si="0"/>
        <v>0</v>
      </c>
      <c r="L18" s="35">
        <f t="shared" si="0"/>
        <v>81405</v>
      </c>
    </row>
    <row r="19" spans="1:12" ht="19.5" customHeight="1">
      <c r="A19" s="409" t="s">
        <v>26</v>
      </c>
      <c r="B19" s="36" t="s">
        <v>20</v>
      </c>
      <c r="C19" s="405"/>
      <c r="D19" s="405"/>
      <c r="E19" s="405"/>
      <c r="F19" s="405"/>
      <c r="G19" s="405"/>
      <c r="H19" s="405"/>
      <c r="I19" s="405"/>
      <c r="J19" s="405"/>
      <c r="K19" s="405"/>
      <c r="L19" s="428"/>
    </row>
    <row r="20" spans="1:12" ht="30.75" customHeight="1">
      <c r="A20" s="409"/>
      <c r="B20" s="37" t="s">
        <v>27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3"/>
    </row>
    <row r="21" spans="1:12" ht="30" customHeight="1">
      <c r="A21" s="409"/>
      <c r="B21" s="22" t="s">
        <v>28</v>
      </c>
      <c r="C21" s="415" t="s">
        <v>29</v>
      </c>
      <c r="D21" s="24"/>
      <c r="E21" s="24"/>
      <c r="F21" s="24"/>
      <c r="G21" s="25">
        <v>0</v>
      </c>
      <c r="H21" s="24">
        <v>0</v>
      </c>
      <c r="I21" s="24"/>
      <c r="J21" s="25">
        <v>0</v>
      </c>
      <c r="K21" s="25">
        <v>0</v>
      </c>
      <c r="L21" s="26"/>
    </row>
    <row r="22" spans="1:12" ht="14.25" customHeight="1">
      <c r="A22" s="409"/>
      <c r="B22" s="27" t="s">
        <v>24</v>
      </c>
      <c r="C22" s="416"/>
      <c r="D22" s="38">
        <f>E22+I22</f>
        <v>300000</v>
      </c>
      <c r="E22" s="29">
        <f>SUM(F22:H22)</f>
        <v>300000</v>
      </c>
      <c r="F22" s="29">
        <v>300000</v>
      </c>
      <c r="G22" s="30">
        <v>0</v>
      </c>
      <c r="H22" s="29">
        <v>0</v>
      </c>
      <c r="I22" s="29">
        <f>SUM(J22:L22)</f>
        <v>0</v>
      </c>
      <c r="J22" s="30">
        <v>0</v>
      </c>
      <c r="K22" s="30">
        <v>0</v>
      </c>
      <c r="L22" s="31">
        <v>0</v>
      </c>
    </row>
    <row r="23" spans="1:12" ht="14.25" customHeight="1" thickBot="1">
      <c r="A23" s="409"/>
      <c r="B23" s="32" t="s">
        <v>25</v>
      </c>
      <c r="C23" s="429"/>
      <c r="D23" s="34">
        <f>SUM(D22:D22)</f>
        <v>300000</v>
      </c>
      <c r="E23" s="34">
        <f>SUM(E22:E22)</f>
        <v>300000</v>
      </c>
      <c r="F23" s="34">
        <f>SUM(F22:F22)</f>
        <v>300000</v>
      </c>
      <c r="G23" s="34">
        <f>G22</f>
        <v>0</v>
      </c>
      <c r="H23" s="34">
        <f>SUM(H21:H21)</f>
        <v>0</v>
      </c>
      <c r="I23" s="34">
        <f>SUM(I22:I22)</f>
        <v>0</v>
      </c>
      <c r="J23" s="34">
        <f>J22</f>
        <v>0</v>
      </c>
      <c r="K23" s="34">
        <f>K22</f>
        <v>0</v>
      </c>
      <c r="L23" s="39">
        <f>SUM(L22:L22)</f>
        <v>0</v>
      </c>
    </row>
    <row r="24" spans="1:12" ht="19.5" customHeight="1">
      <c r="A24" s="418" t="s">
        <v>30</v>
      </c>
      <c r="B24" s="19" t="s">
        <v>20</v>
      </c>
      <c r="C24" s="420"/>
      <c r="D24" s="420"/>
      <c r="E24" s="420"/>
      <c r="F24" s="420"/>
      <c r="G24" s="420"/>
      <c r="H24" s="420"/>
      <c r="I24" s="420"/>
      <c r="J24" s="420"/>
      <c r="K24" s="420"/>
      <c r="L24" s="421"/>
    </row>
    <row r="25" spans="1:12" ht="30" customHeight="1">
      <c r="A25" s="409"/>
      <c r="B25" s="40" t="s">
        <v>31</v>
      </c>
      <c r="C25" s="422"/>
      <c r="D25" s="422"/>
      <c r="E25" s="422"/>
      <c r="F25" s="422"/>
      <c r="G25" s="422"/>
      <c r="H25" s="422"/>
      <c r="I25" s="422"/>
      <c r="J25" s="422"/>
      <c r="K25" s="422"/>
      <c r="L25" s="423"/>
    </row>
    <row r="26" spans="1:12" ht="19.5" customHeight="1">
      <c r="A26" s="409"/>
      <c r="B26" s="424" t="s">
        <v>32</v>
      </c>
      <c r="C26" s="415" t="s">
        <v>33</v>
      </c>
      <c r="D26" s="426"/>
      <c r="E26" s="426">
        <f>SUM(F26:H27)</f>
        <v>0</v>
      </c>
      <c r="F26" s="426">
        <v>0</v>
      </c>
      <c r="G26" s="404">
        <v>0</v>
      </c>
      <c r="H26" s="426">
        <v>0</v>
      </c>
      <c r="I26" s="426">
        <f>SUM(J26:L27)</f>
        <v>0</v>
      </c>
      <c r="J26" s="404">
        <v>0</v>
      </c>
      <c r="K26" s="404">
        <v>0</v>
      </c>
      <c r="L26" s="406">
        <v>0</v>
      </c>
    </row>
    <row r="27" spans="1:12" ht="14.25" customHeight="1">
      <c r="A27" s="409"/>
      <c r="B27" s="414"/>
      <c r="C27" s="416"/>
      <c r="D27" s="427"/>
      <c r="E27" s="427"/>
      <c r="F27" s="427"/>
      <c r="G27" s="405"/>
      <c r="H27" s="427"/>
      <c r="I27" s="427"/>
      <c r="J27" s="405"/>
      <c r="K27" s="405"/>
      <c r="L27" s="407"/>
    </row>
    <row r="28" spans="1:12" ht="13.5" customHeight="1">
      <c r="A28" s="409"/>
      <c r="B28" s="27" t="s">
        <v>24</v>
      </c>
      <c r="C28" s="416"/>
      <c r="D28" s="29">
        <f>E28+I28</f>
        <v>2060000</v>
      </c>
      <c r="E28" s="29">
        <f>SUM(F28:H28)</f>
        <v>1043348</v>
      </c>
      <c r="F28" s="29">
        <f>26575+516773+500000</f>
        <v>1043348</v>
      </c>
      <c r="G28" s="30">
        <f>SUM(G26)</f>
        <v>0</v>
      </c>
      <c r="H28" s="29">
        <f>SUM(H26)</f>
        <v>0</v>
      </c>
      <c r="I28" s="29">
        <f>SUM(J28:L28)</f>
        <v>1016652</v>
      </c>
      <c r="J28" s="30">
        <f>SUM(J26)</f>
        <v>0</v>
      </c>
      <c r="K28" s="30">
        <f>SUM(K26)</f>
        <v>0</v>
      </c>
      <c r="L28" s="31">
        <v>1016652</v>
      </c>
    </row>
    <row r="29" spans="1:12" ht="16.5" customHeight="1" thickBot="1">
      <c r="A29" s="419"/>
      <c r="B29" s="44" t="s">
        <v>25</v>
      </c>
      <c r="C29" s="425"/>
      <c r="D29" s="45">
        <f>E29+I29</f>
        <v>2060000</v>
      </c>
      <c r="E29" s="45">
        <f>SUM(F29:H29)</f>
        <v>1043348</v>
      </c>
      <c r="F29" s="45">
        <f>F28</f>
        <v>1043348</v>
      </c>
      <c r="G29" s="45">
        <f>SUM(G27:G27)</f>
        <v>0</v>
      </c>
      <c r="H29" s="45">
        <f>SUM(H26:H26)</f>
        <v>0</v>
      </c>
      <c r="I29" s="45">
        <f>I28</f>
        <v>1016652</v>
      </c>
      <c r="J29" s="45">
        <f>SUM(J27:J27)</f>
        <v>0</v>
      </c>
      <c r="K29" s="45">
        <f>SUM(K27:K27)</f>
        <v>0</v>
      </c>
      <c r="L29" s="46">
        <f>L28</f>
        <v>1016652</v>
      </c>
    </row>
    <row r="30" spans="1:12" ht="16.5" customHeight="1" thickTop="1">
      <c r="A30" s="409" t="s">
        <v>34</v>
      </c>
      <c r="B30" s="36" t="s">
        <v>20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28"/>
    </row>
    <row r="31" spans="1:12" ht="29.25" customHeight="1">
      <c r="A31" s="409"/>
      <c r="B31" s="37" t="s">
        <v>27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3"/>
    </row>
    <row r="32" spans="1:12" ht="38.25" customHeight="1">
      <c r="A32" s="409"/>
      <c r="B32" s="22" t="s">
        <v>35</v>
      </c>
      <c r="C32" s="415" t="s">
        <v>36</v>
      </c>
      <c r="D32" s="24"/>
      <c r="E32" s="24"/>
      <c r="F32" s="24"/>
      <c r="G32" s="25">
        <v>0</v>
      </c>
      <c r="H32" s="24">
        <v>0</v>
      </c>
      <c r="I32" s="24"/>
      <c r="J32" s="25">
        <v>0</v>
      </c>
      <c r="K32" s="25">
        <v>0</v>
      </c>
      <c r="L32" s="26"/>
    </row>
    <row r="33" spans="1:12" ht="16.5" customHeight="1">
      <c r="A33" s="409"/>
      <c r="B33" s="27" t="s">
        <v>24</v>
      </c>
      <c r="C33" s="416"/>
      <c r="D33" s="38">
        <f>E33+I33</f>
        <v>550000</v>
      </c>
      <c r="E33" s="29">
        <f>SUM(F33:H33)</f>
        <v>550000</v>
      </c>
      <c r="F33" s="29">
        <v>550000</v>
      </c>
      <c r="G33" s="30">
        <v>0</v>
      </c>
      <c r="H33" s="29">
        <v>0</v>
      </c>
      <c r="I33" s="29">
        <f>SUM(J33:L33)</f>
        <v>0</v>
      </c>
      <c r="J33" s="30">
        <v>0</v>
      </c>
      <c r="K33" s="30">
        <v>0</v>
      </c>
      <c r="L33" s="31">
        <v>0</v>
      </c>
    </row>
    <row r="34" spans="1:12" ht="16.5" customHeight="1" thickBot="1">
      <c r="A34" s="409"/>
      <c r="B34" s="32" t="s">
        <v>25</v>
      </c>
      <c r="C34" s="429"/>
      <c r="D34" s="34">
        <f>SUM(D33:D33)</f>
        <v>550000</v>
      </c>
      <c r="E34" s="34">
        <f>SUM(E33:E33)</f>
        <v>550000</v>
      </c>
      <c r="F34" s="34">
        <f>SUM(F33:F33)</f>
        <v>550000</v>
      </c>
      <c r="G34" s="34">
        <f>G33</f>
        <v>0</v>
      </c>
      <c r="H34" s="34">
        <f>SUM(H32:H32)</f>
        <v>0</v>
      </c>
      <c r="I34" s="34">
        <f>SUM(I33:I33)</f>
        <v>0</v>
      </c>
      <c r="J34" s="34">
        <f>J33</f>
        <v>0</v>
      </c>
      <c r="K34" s="34">
        <f>K33</f>
        <v>0</v>
      </c>
      <c r="L34" s="39">
        <f>SUM(L33:L33)</f>
        <v>0</v>
      </c>
    </row>
    <row r="35" spans="1:12" ht="16.5" customHeight="1" thickBot="1">
      <c r="A35" s="20"/>
      <c r="B35" s="47"/>
      <c r="C35" s="28"/>
      <c r="D35" s="48"/>
      <c r="E35" s="48"/>
      <c r="F35" s="48"/>
      <c r="G35" s="48"/>
      <c r="H35" s="48"/>
      <c r="I35" s="48"/>
      <c r="J35" s="48"/>
      <c r="K35" s="48"/>
      <c r="L35" s="49"/>
    </row>
    <row r="36" spans="1:12" ht="16.5" customHeight="1">
      <c r="A36" s="418" t="s">
        <v>37</v>
      </c>
      <c r="B36" s="19" t="s">
        <v>38</v>
      </c>
      <c r="C36" s="420"/>
      <c r="D36" s="420"/>
      <c r="E36" s="420"/>
      <c r="F36" s="420"/>
      <c r="G36" s="420"/>
      <c r="H36" s="420"/>
      <c r="I36" s="420"/>
      <c r="J36" s="420"/>
      <c r="K36" s="420"/>
      <c r="L36" s="421"/>
    </row>
    <row r="37" spans="1:12" ht="49.5" customHeight="1">
      <c r="A37" s="409"/>
      <c r="B37" s="40" t="s">
        <v>39</v>
      </c>
      <c r="C37" s="422"/>
      <c r="D37" s="422"/>
      <c r="E37" s="422"/>
      <c r="F37" s="422"/>
      <c r="G37" s="422"/>
      <c r="H37" s="422"/>
      <c r="I37" s="422"/>
      <c r="J37" s="422"/>
      <c r="K37" s="422"/>
      <c r="L37" s="423"/>
    </row>
    <row r="38" spans="1:12" ht="16.5" customHeight="1">
      <c r="A38" s="409"/>
      <c r="B38" s="424" t="s">
        <v>40</v>
      </c>
      <c r="C38" s="415" t="s">
        <v>41</v>
      </c>
      <c r="D38" s="426"/>
      <c r="E38" s="426">
        <f>SUM(F38:H39)</f>
        <v>0</v>
      </c>
      <c r="F38" s="426">
        <v>0</v>
      </c>
      <c r="G38" s="404">
        <v>0</v>
      </c>
      <c r="H38" s="426">
        <v>0</v>
      </c>
      <c r="I38" s="426">
        <f>SUM(J38:L39)</f>
        <v>0</v>
      </c>
      <c r="J38" s="404">
        <v>0</v>
      </c>
      <c r="K38" s="404">
        <v>0</v>
      </c>
      <c r="L38" s="406">
        <v>0</v>
      </c>
    </row>
    <row r="39" spans="1:12" ht="23.25" customHeight="1">
      <c r="A39" s="409"/>
      <c r="B39" s="414"/>
      <c r="C39" s="416"/>
      <c r="D39" s="427"/>
      <c r="E39" s="427"/>
      <c r="F39" s="427"/>
      <c r="G39" s="405"/>
      <c r="H39" s="427"/>
      <c r="I39" s="427"/>
      <c r="J39" s="405"/>
      <c r="K39" s="405"/>
      <c r="L39" s="407"/>
    </row>
    <row r="40" spans="1:12" ht="16.5" customHeight="1">
      <c r="A40" s="409"/>
      <c r="B40" s="27" t="s">
        <v>24</v>
      </c>
      <c r="C40" s="416"/>
      <c r="D40" s="29">
        <f>E40+I40</f>
        <v>5000</v>
      </c>
      <c r="E40" s="29">
        <f>SUM(F40:H40)</f>
        <v>4573</v>
      </c>
      <c r="F40" s="29">
        <f>4389+184</f>
        <v>4573</v>
      </c>
      <c r="G40" s="30">
        <f>SUM(G38)</f>
        <v>0</v>
      </c>
      <c r="H40" s="29">
        <f>SUM(H38)</f>
        <v>0</v>
      </c>
      <c r="I40" s="29">
        <f>SUM(J40:L40)</f>
        <v>427</v>
      </c>
      <c r="J40" s="30">
        <f>SUM(J38)</f>
        <v>0</v>
      </c>
      <c r="K40" s="30">
        <f>SUM(K38)</f>
        <v>0</v>
      </c>
      <c r="L40" s="31">
        <v>427</v>
      </c>
    </row>
    <row r="41" spans="1:12" ht="16.5" customHeight="1" thickBot="1">
      <c r="A41" s="419"/>
      <c r="B41" s="44" t="s">
        <v>25</v>
      </c>
      <c r="C41" s="425"/>
      <c r="D41" s="45">
        <f>E41+I41</f>
        <v>5000</v>
      </c>
      <c r="E41" s="45">
        <f>SUM(F41:H41)</f>
        <v>4573</v>
      </c>
      <c r="F41" s="45">
        <f>F40</f>
        <v>4573</v>
      </c>
      <c r="G41" s="45">
        <f>SUM(G39:G39)</f>
        <v>0</v>
      </c>
      <c r="H41" s="45">
        <f>SUM(H38:H38)</f>
        <v>0</v>
      </c>
      <c r="I41" s="45">
        <f>I40</f>
        <v>427</v>
      </c>
      <c r="J41" s="45">
        <f>SUM(J39:J39)</f>
        <v>0</v>
      </c>
      <c r="K41" s="45">
        <f>SUM(K39:K39)</f>
        <v>0</v>
      </c>
      <c r="L41" s="46">
        <f>L40</f>
        <v>427</v>
      </c>
    </row>
    <row r="42" spans="1:12" ht="19.5" customHeight="1" thickBot="1" thickTop="1">
      <c r="A42" s="50"/>
      <c r="B42" s="51"/>
      <c r="C42" s="52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9.5" customHeight="1" thickTop="1">
      <c r="A43" s="54" t="s">
        <v>42</v>
      </c>
      <c r="B43" s="55" t="s">
        <v>43</v>
      </c>
      <c r="C43" s="56">
        <v>0</v>
      </c>
      <c r="D43" s="57">
        <f>D49</f>
        <v>9710</v>
      </c>
      <c r="E43" s="57">
        <f>E48</f>
        <v>4460</v>
      </c>
      <c r="F43" s="58">
        <f>F49</f>
        <v>4460</v>
      </c>
      <c r="G43" s="57">
        <v>0</v>
      </c>
      <c r="H43" s="57">
        <f>H49</f>
        <v>0</v>
      </c>
      <c r="I43" s="57">
        <f>I49</f>
        <v>5250</v>
      </c>
      <c r="J43" s="57">
        <v>0</v>
      </c>
      <c r="K43" s="57">
        <v>0</v>
      </c>
      <c r="L43" s="59">
        <f>L49</f>
        <v>5250</v>
      </c>
    </row>
    <row r="44" spans="1:12" ht="17.25" customHeight="1">
      <c r="A44" s="408" t="s">
        <v>19</v>
      </c>
      <c r="B44" s="60" t="s">
        <v>20</v>
      </c>
      <c r="C44" s="411"/>
      <c r="D44" s="411"/>
      <c r="E44" s="411"/>
      <c r="F44" s="411"/>
      <c r="G44" s="411"/>
      <c r="H44" s="411"/>
      <c r="I44" s="411"/>
      <c r="J44" s="411"/>
      <c r="K44" s="411"/>
      <c r="L44" s="412"/>
    </row>
    <row r="45" spans="1:12" ht="31.5" customHeight="1">
      <c r="A45" s="409"/>
      <c r="B45" s="40" t="s">
        <v>44</v>
      </c>
      <c r="C45" s="411"/>
      <c r="D45" s="411"/>
      <c r="E45" s="411"/>
      <c r="F45" s="411"/>
      <c r="G45" s="411"/>
      <c r="H45" s="411"/>
      <c r="I45" s="411"/>
      <c r="J45" s="411"/>
      <c r="K45" s="411"/>
      <c r="L45" s="412"/>
    </row>
    <row r="46" spans="1:12" ht="19.5" customHeight="1">
      <c r="A46" s="409"/>
      <c r="B46" s="413" t="s">
        <v>45</v>
      </c>
      <c r="C46" s="415" t="s">
        <v>46</v>
      </c>
      <c r="D46" s="398"/>
      <c r="E46" s="398"/>
      <c r="F46" s="398"/>
      <c r="G46" s="398"/>
      <c r="H46" s="398"/>
      <c r="I46" s="398"/>
      <c r="J46" s="398"/>
      <c r="K46" s="398"/>
      <c r="L46" s="400"/>
    </row>
    <row r="47" spans="1:12" ht="13.5" customHeight="1">
      <c r="A47" s="409"/>
      <c r="B47" s="414"/>
      <c r="C47" s="416"/>
      <c r="D47" s="399"/>
      <c r="E47" s="399"/>
      <c r="F47" s="399"/>
      <c r="G47" s="399"/>
      <c r="H47" s="399"/>
      <c r="I47" s="399"/>
      <c r="J47" s="399"/>
      <c r="K47" s="399"/>
      <c r="L47" s="401"/>
    </row>
    <row r="48" spans="1:12" ht="14.25" customHeight="1">
      <c r="A48" s="409"/>
      <c r="B48" s="27" t="s">
        <v>24</v>
      </c>
      <c r="C48" s="416"/>
      <c r="D48" s="29">
        <f>E48+I48</f>
        <v>9710</v>
      </c>
      <c r="E48" s="61">
        <f>F48</f>
        <v>4460</v>
      </c>
      <c r="F48" s="61">
        <f>2000+2250+210</f>
        <v>4460</v>
      </c>
      <c r="G48" s="61">
        <v>0</v>
      </c>
      <c r="H48" s="61">
        <v>0</v>
      </c>
      <c r="I48" s="29">
        <f>SUM(J48:L48)</f>
        <v>5250</v>
      </c>
      <c r="J48" s="61">
        <v>0</v>
      </c>
      <c r="K48" s="61">
        <v>0</v>
      </c>
      <c r="L48" s="62">
        <v>5250</v>
      </c>
    </row>
    <row r="49" spans="1:12" ht="19.5" customHeight="1">
      <c r="A49" s="410"/>
      <c r="B49" s="66" t="s">
        <v>25</v>
      </c>
      <c r="C49" s="417"/>
      <c r="D49" s="229">
        <f>E49+I49</f>
        <v>9710</v>
      </c>
      <c r="E49" s="229">
        <f>SUM(F49:H49)</f>
        <v>4460</v>
      </c>
      <c r="F49" s="229">
        <f>F48</f>
        <v>4460</v>
      </c>
      <c r="G49" s="229">
        <f>SUM(G47:G47)</f>
        <v>0</v>
      </c>
      <c r="H49" s="229">
        <f>SUM(H46:H46)</f>
        <v>0</v>
      </c>
      <c r="I49" s="229">
        <f>I48</f>
        <v>5250</v>
      </c>
      <c r="J49" s="229">
        <f>SUM(J47:J47)</f>
        <v>0</v>
      </c>
      <c r="K49" s="229">
        <f>SUM(K47:K47)</f>
        <v>0</v>
      </c>
      <c r="L49" s="230">
        <f>L48</f>
        <v>5250</v>
      </c>
    </row>
    <row r="50" spans="1:12" ht="19.5" customHeight="1" thickBot="1">
      <c r="A50" s="402" t="s">
        <v>47</v>
      </c>
      <c r="B50" s="403"/>
      <c r="C50" s="67">
        <f>C43+C13</f>
        <v>0</v>
      </c>
      <c r="D50" s="228">
        <f>E50+I50</f>
        <v>3059130</v>
      </c>
      <c r="E50" s="228">
        <f>SUM(F50:H50)</f>
        <v>1955396</v>
      </c>
      <c r="F50" s="228">
        <f>F43+F13</f>
        <v>1955396</v>
      </c>
      <c r="G50" s="228">
        <f aca="true" t="shared" si="1" ref="G50:L50">G43+G13</f>
        <v>0</v>
      </c>
      <c r="H50" s="228">
        <f t="shared" si="1"/>
        <v>0</v>
      </c>
      <c r="I50" s="228">
        <f t="shared" si="1"/>
        <v>1103734</v>
      </c>
      <c r="J50" s="228">
        <f t="shared" si="1"/>
        <v>0</v>
      </c>
      <c r="K50" s="228">
        <f t="shared" si="1"/>
        <v>0</v>
      </c>
      <c r="L50" s="231">
        <f t="shared" si="1"/>
        <v>1103734</v>
      </c>
    </row>
    <row r="51" ht="19.5" customHeight="1" thickTop="1"/>
  </sheetData>
  <mergeCells count="65">
    <mergeCell ref="B1:D1"/>
    <mergeCell ref="G3:L3"/>
    <mergeCell ref="A4:L4"/>
    <mergeCell ref="A5:L5"/>
    <mergeCell ref="A7:A11"/>
    <mergeCell ref="B7:B11"/>
    <mergeCell ref="C7:C11"/>
    <mergeCell ref="D7:D11"/>
    <mergeCell ref="I10:I11"/>
    <mergeCell ref="J10:L10"/>
    <mergeCell ref="E7:L7"/>
    <mergeCell ref="E8:L8"/>
    <mergeCell ref="E9:H9"/>
    <mergeCell ref="I9:L9"/>
    <mergeCell ref="D26:D27"/>
    <mergeCell ref="E26:E27"/>
    <mergeCell ref="E10:E11"/>
    <mergeCell ref="F10:H10"/>
    <mergeCell ref="A14:A18"/>
    <mergeCell ref="C14:L15"/>
    <mergeCell ref="C16:C18"/>
    <mergeCell ref="A19:A23"/>
    <mergeCell ref="C19:L20"/>
    <mergeCell ref="C21:C23"/>
    <mergeCell ref="J26:J27"/>
    <mergeCell ref="K26:K27"/>
    <mergeCell ref="H26:H27"/>
    <mergeCell ref="I26:I27"/>
    <mergeCell ref="L26:L27"/>
    <mergeCell ref="A30:A34"/>
    <mergeCell ref="C30:L31"/>
    <mergeCell ref="C32:C34"/>
    <mergeCell ref="A24:A29"/>
    <mergeCell ref="C24:L25"/>
    <mergeCell ref="B26:B27"/>
    <mergeCell ref="C26:C29"/>
    <mergeCell ref="F26:F27"/>
    <mergeCell ref="G26:G27"/>
    <mergeCell ref="A36:A41"/>
    <mergeCell ref="C36:L37"/>
    <mergeCell ref="B38:B39"/>
    <mergeCell ref="C38:C41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A44:A49"/>
    <mergeCell ref="C44:L45"/>
    <mergeCell ref="B46:B47"/>
    <mergeCell ref="C46:C49"/>
    <mergeCell ref="D46:D47"/>
    <mergeCell ref="E46:E47"/>
    <mergeCell ref="F46:F47"/>
    <mergeCell ref="K46:K47"/>
    <mergeCell ref="L46:L47"/>
    <mergeCell ref="A50:B50"/>
    <mergeCell ref="G46:G47"/>
    <mergeCell ref="H46:H47"/>
    <mergeCell ref="I46:I47"/>
    <mergeCell ref="J46:J4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2010-10-01T09:03:56Z</cp:lastPrinted>
  <dcterms:created xsi:type="dcterms:W3CDTF">2010-09-29T06:05:24Z</dcterms:created>
  <dcterms:modified xsi:type="dcterms:W3CDTF">2010-10-01T09:03:58Z</dcterms:modified>
  <cp:category/>
  <cp:version/>
  <cp:contentType/>
  <cp:contentStatus/>
</cp:coreProperties>
</file>