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250" firstSheet="1" activeTab="5"/>
  </bookViews>
  <sheets>
    <sheet name="załącznik nr 1" sheetId="1" r:id="rId1"/>
    <sheet name="załącznik 2" sheetId="2" r:id="rId2"/>
    <sheet name="załacznik nr3" sheetId="3" r:id="rId3"/>
    <sheet name="załacznik nr 4" sheetId="4" r:id="rId4"/>
    <sheet name="załacznik nr 5" sheetId="5" r:id="rId5"/>
    <sheet name="załacznik nr 6" sheetId="6" r:id="rId6"/>
  </sheets>
  <externalReferences>
    <externalReference r:id="rId9"/>
  </externalReferences>
  <definedNames>
    <definedName name="_xlnm.Print_Titles" localSheetId="3">'załacznik nr 4'!$7:$8</definedName>
    <definedName name="_xlnm.Print_Titles" localSheetId="4">'załacznik nr 5'!$5:$5</definedName>
    <definedName name="_xlnm.Print_Titles" localSheetId="2">'załacznik nr3'!$5:$5</definedName>
    <definedName name="_xlnm.Print_Titles" localSheetId="1">'załącznik 2'!$3:$3</definedName>
  </definedNames>
  <calcPr fullCalcOnLoad="1"/>
</workbook>
</file>

<file path=xl/sharedStrings.xml><?xml version="1.0" encoding="utf-8"?>
<sst xmlns="http://schemas.openxmlformats.org/spreadsheetml/2006/main" count="932" uniqueCount="438">
  <si>
    <t>Dział</t>
  </si>
  <si>
    <t>Rozdział</t>
  </si>
  <si>
    <t>§</t>
  </si>
  <si>
    <t>010</t>
  </si>
  <si>
    <t>6050</t>
  </si>
  <si>
    <t>600</t>
  </si>
  <si>
    <t>60016</t>
  </si>
  <si>
    <t>Zakup i montaż kostki brukowej na placu przed Punktem Bibliotecznym</t>
  </si>
  <si>
    <t>6060</t>
  </si>
  <si>
    <t>Zakup wiaty przystankowej z podestem</t>
  </si>
  <si>
    <t>754</t>
  </si>
  <si>
    <t>900</t>
  </si>
  <si>
    <t>90015</t>
  </si>
  <si>
    <t>Montaż dodatkowych lamp oświetleniowych</t>
  </si>
  <si>
    <t>921</t>
  </si>
  <si>
    <t>92109</t>
  </si>
  <si>
    <t>92116</t>
  </si>
  <si>
    <t>926</t>
  </si>
  <si>
    <t>92695</t>
  </si>
  <si>
    <t>Razem</t>
  </si>
  <si>
    <t>801</t>
  </si>
  <si>
    <t>80101</t>
  </si>
  <si>
    <t>4300</t>
  </si>
  <si>
    <t>4210</t>
  </si>
  <si>
    <t>75412</t>
  </si>
  <si>
    <t>4270</t>
  </si>
  <si>
    <t>90003</t>
  </si>
  <si>
    <t>Wydatki w ramach funduszu sołeckiego na rok 2011</t>
  </si>
  <si>
    <t>Nazwa Sołectwa</t>
  </si>
  <si>
    <t>Środki funduszu przypadające na dane Sołectwo</t>
  </si>
  <si>
    <t>Zadanie</t>
  </si>
  <si>
    <t>Paragraf - wydatek bieżący</t>
  </si>
  <si>
    <t>Paragraf - wydatek majątkowy</t>
  </si>
  <si>
    <t>Kwota zadania</t>
  </si>
  <si>
    <t>Wydatki w ramach funduszu</t>
  </si>
  <si>
    <t>Biała</t>
  </si>
  <si>
    <t>Zakup wyposażenia do kuchni w świetlicy</t>
  </si>
  <si>
    <t>Zakup tłucznia na drogi</t>
  </si>
  <si>
    <t>Wykonanie zabezpieczenia studzienki wody w szatni sportowej</t>
  </si>
  <si>
    <t>Zakup grzejników do toalet w świetlicy</t>
  </si>
  <si>
    <t>Zakup materiałów budowlanych na remont świetlicy</t>
  </si>
  <si>
    <t>Biskupin</t>
  </si>
  <si>
    <t>Zakup i montaż kominka w świetlicy</t>
  </si>
  <si>
    <t>Wymiana okien w sali świetlicy wiejskiej</t>
  </si>
  <si>
    <t>Budziwojów</t>
  </si>
  <si>
    <t>Budowa ogólnodostępnej strefy rekreacyjno - wypoczynkowej</t>
  </si>
  <si>
    <t>Zakup elektrycznych nożyc do cięcia żywopłotu dla SP w Budziwojowie</t>
  </si>
  <si>
    <t>Zakup zestawu mikrofonowego do organizacji imprez wiejskich</t>
  </si>
  <si>
    <t xml:space="preserve">Wykonanie i montaż wiat ochronnych dla piłkarzy na boisku w Budziwojowie </t>
  </si>
  <si>
    <t>Zakup strojów sportowych dla piłkarzy LZS Premium Budziwojów</t>
  </si>
  <si>
    <t>Czernikowice</t>
  </si>
  <si>
    <t>Remont świetlicy wiejskiej</t>
  </si>
  <si>
    <t>Dobroszów</t>
  </si>
  <si>
    <t xml:space="preserve">Goliszów </t>
  </si>
  <si>
    <t>Wykonanie ławek do świetlicy</t>
  </si>
  <si>
    <t>Zakup huśtawek na teren szkoły</t>
  </si>
  <si>
    <t>Zakup sprzętu sportowego dla LZS</t>
  </si>
  <si>
    <t>Zakup kuchenki gazowej i lodówki do świetlicy wiejskiej</t>
  </si>
  <si>
    <t xml:space="preserve">Montaż ławek i wiaty na boisku sportowym </t>
  </si>
  <si>
    <t>Zakup farb i malowanie szatni sportowej</t>
  </si>
  <si>
    <t>Gołaczów</t>
  </si>
  <si>
    <t>Remont zbiornika p.poż etap II</t>
  </si>
  <si>
    <t>Gołocin Pawlikowice</t>
  </si>
  <si>
    <t>Zakup wyposażenia do świetlicy</t>
  </si>
  <si>
    <t>Zakup sprzętu sportowego dla drużyny piłki siatkowej LZS Gołocin</t>
  </si>
  <si>
    <t>Wykonanie  tarasu przy świetlicy wiejskiej</t>
  </si>
  <si>
    <t>Groble</t>
  </si>
  <si>
    <t xml:space="preserve">Remont świetlicy wiejskiej </t>
  </si>
  <si>
    <t>Jaroszówka</t>
  </si>
  <si>
    <t>Remont elewacji zewnętrznej świetlicy</t>
  </si>
  <si>
    <t>Zakup kamienia na drogi gruntowe</t>
  </si>
  <si>
    <t>Jerzmanowice</t>
  </si>
  <si>
    <t>Remont zaplecza kuchennego przy świetlicy wiejskiej</t>
  </si>
  <si>
    <t>Konradówka Piotrowice</t>
  </si>
  <si>
    <t>Zakup wyposażenia placu zabaw</t>
  </si>
  <si>
    <t>Zakup pojemników do selektywnej zbiórki odpadów</t>
  </si>
  <si>
    <t>Zakup sprzętu sportowego dla młodzieży z Klubu Sportowego</t>
  </si>
  <si>
    <t>Wykonanie wiaty na cele organizacyjne mieszkańców wsi</t>
  </si>
  <si>
    <t xml:space="preserve">Krzywa </t>
  </si>
  <si>
    <t>Wymiana pokrycia dachu w świetlicy w Krzywej</t>
  </si>
  <si>
    <t>Zakup kosiarki samojezdnej  spalinowej</t>
  </si>
  <si>
    <t>Kolonia Kołłątaja</t>
  </si>
  <si>
    <t xml:space="preserve">Wyposażenie placu zabaw </t>
  </si>
  <si>
    <t>Zakup trawy na obsianie terenu pod plac zabaw</t>
  </si>
  <si>
    <t>Zakup elementów ogrodzenia</t>
  </si>
  <si>
    <t>Michów</t>
  </si>
  <si>
    <t>Wymiana desek na ławkach  oraz wymiana siatek w bramkach na stadionie</t>
  </si>
  <si>
    <t>Zakup i zabudowa nowych opraw oświetlenia drogowego</t>
  </si>
  <si>
    <t>Niedźwiedzice</t>
  </si>
  <si>
    <t>Zakup kosiarki</t>
  </si>
  <si>
    <t>Remont remizy strażackiej</t>
  </si>
  <si>
    <t>Osetnica</t>
  </si>
  <si>
    <t>Wykonanie chodnika przy świetlicy wiejskiej</t>
  </si>
  <si>
    <t>Montaż lamp oświetleniowych</t>
  </si>
  <si>
    <t>Zakup kruszywa na remonty dróg</t>
  </si>
  <si>
    <t>Zakup opału do ogrzewania świetlicy</t>
  </si>
  <si>
    <t>Remont szatni sportowej</t>
  </si>
  <si>
    <t>Zakup sprzętu i wyposażenia dla Klubu Sportowego Start Osetnica</t>
  </si>
  <si>
    <t>Okmiany</t>
  </si>
  <si>
    <t>Doposażenie zaplecza kuchennego w świetlicy</t>
  </si>
  <si>
    <t>Remont Szkoły Podstawowej w Okmianach</t>
  </si>
  <si>
    <t>Rokitki</t>
  </si>
  <si>
    <t>Wymiana bramek na boisku sportowym</t>
  </si>
  <si>
    <t>Zakup strojów sportowych</t>
  </si>
  <si>
    <t>Zakup wykładziny do Biblioteki</t>
  </si>
  <si>
    <t>Remont świetlicy</t>
  </si>
  <si>
    <t>Stary Łom</t>
  </si>
  <si>
    <t xml:space="preserve">Budowa zaplecza magazynowego w świetlicy - etap II </t>
  </si>
  <si>
    <t>Uzupełnienie zużytych elementów strojów zespołu "Słowiki"</t>
  </si>
  <si>
    <t>92108</t>
  </si>
  <si>
    <t>Zakup wyposażenia sportowego dla klubu LZS "Zryw" Stary Łom"</t>
  </si>
  <si>
    <t>Strupice</t>
  </si>
  <si>
    <t>Oczyszczenie dna stawu p.poż</t>
  </si>
  <si>
    <t>Odnowienie ścian w świetlicy wiejskiej</t>
  </si>
  <si>
    <t>Witków</t>
  </si>
  <si>
    <t>Zakup i instalacja punktu oświetleniowego</t>
  </si>
  <si>
    <t>Remont pomieszczenia przy remizie OSP</t>
  </si>
  <si>
    <t>Zakup wyposażenia do świetlicy wiejskiej</t>
  </si>
  <si>
    <t>Zamienice</t>
  </si>
  <si>
    <t>Uzupełnienie wyposażenia świetlicy wiejskiej</t>
  </si>
  <si>
    <t xml:space="preserve">Załącznik nr 11 do Uchwały Rady Gminy  Chojnów                                                                                      nr V/24/2011 z dnia 17 lutego 2011r. </t>
  </si>
  <si>
    <t>Rolnictwo i łowiectwo</t>
  </si>
  <si>
    <t>01095</t>
  </si>
  <si>
    <t>Pozostała działalność</t>
  </si>
  <si>
    <t>Załącznik Nr 4</t>
  </si>
  <si>
    <t>D O C H O D Y    I     W Y D A T K I</t>
  </si>
  <si>
    <t>związane z realizacją zadań zleconych</t>
  </si>
  <si>
    <t>w zł.</t>
  </si>
  <si>
    <t>Wyszczególnienie</t>
  </si>
  <si>
    <t>Dochody</t>
  </si>
  <si>
    <t>Wydatki</t>
  </si>
  <si>
    <t>Ogółem</t>
  </si>
  <si>
    <t>Wynagrodzenia</t>
  </si>
  <si>
    <t>Pochodne</t>
  </si>
  <si>
    <t>Zasiłki</t>
  </si>
  <si>
    <t>Pozostałe</t>
  </si>
  <si>
    <t>Urząd Wojewódzki</t>
  </si>
  <si>
    <t>Urzędy Naczelnych Organów Władzy</t>
  </si>
  <si>
    <t>OBRONA NARODOWA</t>
  </si>
  <si>
    <t>Pozostałe wydatki obronne</t>
  </si>
  <si>
    <t>Obrona Cywilna</t>
  </si>
  <si>
    <t>Świadczenia rodzinne oraz składki na ubezp.em.rent.z ubezp. Społ.</t>
  </si>
  <si>
    <t>85213</t>
  </si>
  <si>
    <t>Składki na ubezpieczenie zdrowotne</t>
  </si>
  <si>
    <t>O G Ó Ł E M:</t>
  </si>
  <si>
    <t xml:space="preserve">DOCHODY Z ZAKRESU ADMINISTRACJI RZĄDOWEJ </t>
  </si>
  <si>
    <r>
      <t>85212</t>
    </r>
    <r>
      <rPr>
        <sz val="10"/>
        <rFont val="Arial"/>
        <family val="0"/>
      </rPr>
      <t xml:space="preserve"> Pomoc społeczna    § 0970</t>
    </r>
  </si>
  <si>
    <r>
      <t>85212</t>
    </r>
    <r>
      <rPr>
        <sz val="10"/>
        <rFont val="Arial"/>
        <family val="0"/>
      </rPr>
      <t xml:space="preserve"> Pomoc społeczna    § 0980</t>
    </r>
  </si>
  <si>
    <t xml:space="preserve">Załącznik nr 11 do Uchwały Rady Gminy  Chojnów  nr V/24/2011 z dnia 17 lutego 2011r. </t>
  </si>
  <si>
    <t>DOCHODY</t>
  </si>
  <si>
    <t>Paragraf</t>
  </si>
  <si>
    <t>Treść</t>
  </si>
  <si>
    <t>Przed zmianą</t>
  </si>
  <si>
    <t>Zmiana</t>
  </si>
  <si>
    <t>Po zmianie</t>
  </si>
  <si>
    <t>5 495 138,23</t>
  </si>
  <si>
    <t>- 599 200,00</t>
  </si>
  <si>
    <t>4 895 938,23</t>
  </si>
  <si>
    <t>01010</t>
  </si>
  <si>
    <t>Infrastruktura wodociągowa i sanitacyjna wsi</t>
  </si>
  <si>
    <t>2 131 783,00</t>
  </si>
  <si>
    <t>- 600 000,00</t>
  </si>
  <si>
    <t>1 531 783,00</t>
  </si>
  <si>
    <t>6260</t>
  </si>
  <si>
    <t>Dotacje otrzymane z państwowych funduszy celowych na finansowanie lub dofinansowanie kosztów realizacji inwestycji i zakupów inwestycyjnych jednostek sektora finansów publicznych</t>
  </si>
  <si>
    <t>636 000,00</t>
  </si>
  <si>
    <t>36 000,00</t>
  </si>
  <si>
    <t>3 363 355,23</t>
  </si>
  <si>
    <t>800,00</t>
  </si>
  <si>
    <t>3 364 155,23</t>
  </si>
  <si>
    <t>0690</t>
  </si>
  <si>
    <t>Wpływy z różnych opłat</t>
  </si>
  <si>
    <t>3 600,00</t>
  </si>
  <si>
    <t>4 400,00</t>
  </si>
  <si>
    <t>Transport i łączność</t>
  </si>
  <si>
    <t>120 000,00</t>
  </si>
  <si>
    <t>- 120 000,00</t>
  </si>
  <si>
    <t>0,00</t>
  </si>
  <si>
    <t>Drogi publiczne gminne</t>
  </si>
  <si>
    <t>750</t>
  </si>
  <si>
    <t>Administracja publiczna</t>
  </si>
  <si>
    <t>128 696,00</t>
  </si>
  <si>
    <t>2 790,00</t>
  </si>
  <si>
    <t>131 486,00</t>
  </si>
  <si>
    <t>75095</t>
  </si>
  <si>
    <t>11 332,00</t>
  </si>
  <si>
    <t>14 122,00</t>
  </si>
  <si>
    <t>0970</t>
  </si>
  <si>
    <t>Wpływy z różnych dochodów</t>
  </si>
  <si>
    <t>11 132,00</t>
  </si>
  <si>
    <t>13 922,00</t>
  </si>
  <si>
    <t>756</t>
  </si>
  <si>
    <t>Dochody od osób prawnych, od osób fizycznych i od innych jednostek nieposiadających osobowości prawnej oraz wydatki związane z ich poborem</t>
  </si>
  <si>
    <t>8 964 517,00</t>
  </si>
  <si>
    <t>1 500,00</t>
  </si>
  <si>
    <t>8 966 017,00</t>
  </si>
  <si>
    <t>75615</t>
  </si>
  <si>
    <t>Wpływy z podatku rolnego, podatku leśnego, podatku od czynności cywilnoprawnych, podatków i opłat lokalnych od osób prawnych i innych jednostek organizacyjnych</t>
  </si>
  <si>
    <t>3 279 356,00</t>
  </si>
  <si>
    <t>3 280 856,00</t>
  </si>
  <si>
    <t>0910</t>
  </si>
  <si>
    <t>Odsetki od nieterminowych wpłat z tytułu podatków i opłat</t>
  </si>
  <si>
    <t>3 000,00</t>
  </si>
  <si>
    <t>Gospodarka komunalna i ochrona środowiska</t>
  </si>
  <si>
    <t>600 000,00</t>
  </si>
  <si>
    <t>- 200 000,00</t>
  </si>
  <si>
    <t>400 000,00</t>
  </si>
  <si>
    <t>90019</t>
  </si>
  <si>
    <t>Wpływy i wydatki związane z gromadzeniem środków z opłat i kar za korzystanie ze środowiska</t>
  </si>
  <si>
    <t>Razem:</t>
  </si>
  <si>
    <t>25 251 926,23</t>
  </si>
  <si>
    <t>- 914 910,00</t>
  </si>
  <si>
    <t>24 337 016,23</t>
  </si>
  <si>
    <t>952</t>
  </si>
  <si>
    <t>Przychody z zaciągniętych pożyczek i kredytów na rynku krajowym</t>
  </si>
  <si>
    <t>6 974 261,41</t>
  </si>
  <si>
    <t>9 707 929,23</t>
  </si>
  <si>
    <t>- 3 740 000,00</t>
  </si>
  <si>
    <t>5 967 929,23</t>
  </si>
  <si>
    <t>9 287 000,00</t>
  </si>
  <si>
    <t>5 547 000,00</t>
  </si>
  <si>
    <t>Wydatki inwestycyjne jednostek budżetowych</t>
  </si>
  <si>
    <t>9 095 000,00</t>
  </si>
  <si>
    <t>5 355 000,00</t>
  </si>
  <si>
    <t>1 287 184,00</t>
  </si>
  <si>
    <t>1 211 378,00</t>
  </si>
  <si>
    <t>Zakup materiałów i wyposażenia</t>
  </si>
  <si>
    <t>29 778,00</t>
  </si>
  <si>
    <t>- 492,00</t>
  </si>
  <si>
    <t>29 286,00</t>
  </si>
  <si>
    <t>Zakup usług pozostałych</t>
  </si>
  <si>
    <t>26 600,00</t>
  </si>
  <si>
    <t>492,00</t>
  </si>
  <si>
    <t>27 092,00</t>
  </si>
  <si>
    <t>700</t>
  </si>
  <si>
    <t>Gospodarka mieszkaniowa</t>
  </si>
  <si>
    <t>902 228,00</t>
  </si>
  <si>
    <t>219 768,00</t>
  </si>
  <si>
    <t>1 121 996,00</t>
  </si>
  <si>
    <t>70095</t>
  </si>
  <si>
    <t>620 412,00</t>
  </si>
  <si>
    <t>840 180,00</t>
  </si>
  <si>
    <t>4260</t>
  </si>
  <si>
    <t>Zakup energii</t>
  </si>
  <si>
    <t>14 390,00</t>
  </si>
  <si>
    <t>2 268,00</t>
  </si>
  <si>
    <t>16 658,00</t>
  </si>
  <si>
    <t>Zakup usług remontowych</t>
  </si>
  <si>
    <t>20 000,00</t>
  </si>
  <si>
    <t>216 500,00</t>
  </si>
  <si>
    <t>236 500,00</t>
  </si>
  <si>
    <t>4600</t>
  </si>
  <si>
    <t>Kary i odszkodowania wypłacane na rzecz osób prawnych i innych jednostek organizacyjnych</t>
  </si>
  <si>
    <t>2 000,00</t>
  </si>
  <si>
    <t>1 000,00</t>
  </si>
  <si>
    <t>3 679 866,00</t>
  </si>
  <si>
    <t>522,00</t>
  </si>
  <si>
    <t>3 680 388,00</t>
  </si>
  <si>
    <t>75023</t>
  </si>
  <si>
    <t>Urzędy gmin (miast i miast na prawach powiatu)</t>
  </si>
  <si>
    <t>3 276 712,00</t>
  </si>
  <si>
    <t>3 277 234,00</t>
  </si>
  <si>
    <t>4530</t>
  </si>
  <si>
    <t>Podatek od towarów i usług (VAT).</t>
  </si>
  <si>
    <t>50 782,00</t>
  </si>
  <si>
    <t>51 304,00</t>
  </si>
  <si>
    <t>752</t>
  </si>
  <si>
    <t>Obrona narodowa</t>
  </si>
  <si>
    <t>200,00</t>
  </si>
  <si>
    <t>0,01</t>
  </si>
  <si>
    <t>200,01</t>
  </si>
  <si>
    <t>75212</t>
  </si>
  <si>
    <t>758</t>
  </si>
  <si>
    <t>Różne rozliczenia</t>
  </si>
  <si>
    <t>216 905,00</t>
  </si>
  <si>
    <t>2 795 000,00</t>
  </si>
  <si>
    <t>3 011 905,00</t>
  </si>
  <si>
    <t>75814</t>
  </si>
  <si>
    <t>Różne rozliczenia finansowe</t>
  </si>
  <si>
    <t>2 797 000,00</t>
  </si>
  <si>
    <t>Oświata i wychowanie</t>
  </si>
  <si>
    <t>6 934 786,00</t>
  </si>
  <si>
    <t>4 626,00</t>
  </si>
  <si>
    <t>6 939 412,00</t>
  </si>
  <si>
    <t>Szkoły podstawowe</t>
  </si>
  <si>
    <t>5 301 395,00</t>
  </si>
  <si>
    <t>1 626,00</t>
  </si>
  <si>
    <t>5 303 021,00</t>
  </si>
  <si>
    <t>306 900,00</t>
  </si>
  <si>
    <t>308 526,00</t>
  </si>
  <si>
    <t>BeSTia</t>
  </si>
  <si>
    <t>Kultura fizyczna</t>
  </si>
  <si>
    <t>357 398,00</t>
  </si>
  <si>
    <t>335 998,00</t>
  </si>
  <si>
    <t>30 440,00</t>
  </si>
  <si>
    <t>32 440,00</t>
  </si>
  <si>
    <t>Wydatki na zakupy inwestycyjne jednostek budżetowych</t>
  </si>
  <si>
    <t>85 500,00</t>
  </si>
  <si>
    <t>- 2 000,00</t>
  </si>
  <si>
    <t>83 500,00</t>
  </si>
  <si>
    <t>30 093 838,71</t>
  </si>
  <si>
    <t>Strona 2 z 1</t>
  </si>
  <si>
    <t>WYDATKI</t>
  </si>
  <si>
    <t xml:space="preserve">Załącznik Nr 6 do Uchwały Rady Gminy Chojnów Nr  V/24/2011 z dnia 17 lutego 2011r. </t>
  </si>
  <si>
    <t>PLAN ZADAŃ INWESTYCYJNYCH NA ROK 2011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</si>
  <si>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</si>
  <si>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</si>
  <si>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</si>
  <si>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</si>
  <si>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</si>
  <si>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</si>
  <si>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</si>
  <si>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Budowa kanalizacji sanitarnej  dla wsi Rokitki Etap II,</t>
  </si>
  <si>
    <t>Budowa kanalizacji sanitarnej dla wsi Zamienice etap I</t>
  </si>
  <si>
    <t>Budowa sieci kanalizacji sanitarnej dla wsi Zamienice kolonia i Rokitki kolonia Brzozy</t>
  </si>
  <si>
    <t>Budowa Stacji Uzdatniania Wody w miejscowości Okmiany II</t>
  </si>
  <si>
    <t>Modernizacja sieci wodociągowej Konradówka - Gołaczów</t>
  </si>
  <si>
    <t>Wykonanie planu urządzeniowo rolnego dla Gminy Chojnów</t>
  </si>
  <si>
    <t>Wykonanie dokumentacji projektowej na kontenerową oczyszczalnię ścieków i sieć kanalizacji sanitarnej dla podstrefy LSSE Okmiany</t>
  </si>
  <si>
    <t>Wykonanie dokumentacji projektowej na rurociąg przesyłowy kanalizacji sanitarnej z Zamienic na oczyszczalnię ścieków w Goliszowie wraz wykonaniem map do celów projektowych</t>
  </si>
  <si>
    <t xml:space="preserve">Wykonanie projektu przyłączy energii elektrycznej do pompowni ścieków w miejscowościach Rokitki, Kolonia Zamienice - Brzozy i Zamienice </t>
  </si>
  <si>
    <t>60014</t>
  </si>
  <si>
    <t>6300</t>
  </si>
  <si>
    <t>Dotacja celowa na pomoc finansową  na dofinansowanie zadania inwestycyjnego realizowanego przez Powiat Legnicki polegającego na remoncie drogi powiatowej 2194D w miejscowości Niedźwiedzice</t>
  </si>
  <si>
    <t>Remont drogi gminnej w Niedźwiedzicach</t>
  </si>
  <si>
    <t>Remont istniejacej kładki wiszącej na linach stalowych dla pieszych z przyczółkami betonowymi na rzece Skora w miejscowości Goliszów gm. Chojnów</t>
  </si>
  <si>
    <t>Zakup gruntów pod drogi gminne</t>
  </si>
  <si>
    <t>60053</t>
  </si>
  <si>
    <t>6630</t>
  </si>
  <si>
    <t>Dotacja na realizację projektu "Likwidacja obszarów wykluczenia informacyjnego i budowa dolnośląskiej sieci szkieletowej"</t>
  </si>
  <si>
    <t>70005</t>
  </si>
  <si>
    <t>Zakup  gruntów  ANR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</si>
  <si>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</si>
  <si>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</si>
  <si>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75411</t>
  </si>
  <si>
    <t>6610</t>
  </si>
  <si>
    <t xml:space="preserve">Środki na Fundusz Wsparcia Straży Pożarnej z przeznaczeniem dofinansowania zakupu samochodu operacyjnego dla jednostki Państwowej Straży Pożarnej. </t>
  </si>
  <si>
    <t>Wykonanie ławek do świetlicy we wsi Goliszów</t>
  </si>
  <si>
    <t>Wykonanie  tarasu przy świetlicy wiejskiej we wsi Pawlikowice</t>
  </si>
  <si>
    <t>Wykonanie wiaty na cele organizacyjne mieszkańców wsi Konradówka</t>
  </si>
  <si>
    <t>Budowa zaplecza magazynowego w świetlicy - I I etap we wsi Stary Łom</t>
  </si>
  <si>
    <t>Remont Gminnego Ośrodka Kultury i Rekreacji w Piotrowicach obejmujący wymianę okien - etap I</t>
  </si>
  <si>
    <t>6057</t>
  </si>
  <si>
    <t>6059</t>
  </si>
  <si>
    <t>Przygotowanie dokumentacji technicznej na budowę wielofunkcyjnej świetlicy wiejskiej we wsi Budziwojów</t>
  </si>
  <si>
    <t>Zakup wyposażenia do kuchni w świetlicy we wsi Biała</t>
  </si>
  <si>
    <t>Zakup kosiarki samojezdnej spalinowej na potrzeby wsi Krzywa</t>
  </si>
  <si>
    <t>Zakup kosiarki na potrzeby wsi Niedźwiedzice</t>
  </si>
  <si>
    <t>Uzupełnienie wyposażenia świetlicy wiejskiej we wsi Zamienice</t>
  </si>
  <si>
    <t>6220</t>
  </si>
  <si>
    <t>Dotacja inwestycyjna na realizację zadania pn."Budowa przyłącza gazu i instalacji centralnego ogrzewania do Filii Gminnej Biblioteki Publicznej w Dobroszowie i Białej - etap II"</t>
  </si>
  <si>
    <t>92601</t>
  </si>
  <si>
    <t>Budowa trybuny na boisku piłkarskim w Krzywej</t>
  </si>
  <si>
    <t>Budowa ogólnodostępnej strefy rekreacyjno - wypoczynkowej w Budziwojowie</t>
  </si>
  <si>
    <t>Wykonanie przyłączy do boiska sportowego we wsi Budziwojów</t>
  </si>
  <si>
    <t>Wykonanie przyłącza do  boiska sportowego  we wsi Michów</t>
  </si>
  <si>
    <t>Wyposażenie boiska sportowego w zaplecze kontenerowe socjalne we wsi Michów</t>
  </si>
  <si>
    <t>Wyposażenie placu zabaw w Kolonii Kołątaja</t>
  </si>
  <si>
    <t>RAZEM</t>
  </si>
  <si>
    <t>*</t>
  </si>
  <si>
    <t>Spis powszechny i inne</t>
  </si>
  <si>
    <t>Adaptacja istniejącego budynku przy szkole podstawowej w Krzywej na potrzeby gminnej biblioteki.</t>
  </si>
  <si>
    <t>80104</t>
  </si>
  <si>
    <t>2310</t>
  </si>
  <si>
    <t xml:space="preserve">Przedszkola </t>
  </si>
  <si>
    <t>105 780,00</t>
  </si>
  <si>
    <t>108 780,00</t>
  </si>
  <si>
    <t>Dotacje celowe przekazane gminie na zadania bieżące realizowane na podstawie porozumień (umów) między jednostkami samorządu terytorialnego</t>
  </si>
  <si>
    <t>500,00</t>
  </si>
  <si>
    <t>3 500,00</t>
  </si>
  <si>
    <t xml:space="preserve">Załącznik Nr 8 do Uchwały Rady Gminy Chojnów                                                                             Nr V/24/2011 z dnia 17 lutego 2011r. </t>
  </si>
  <si>
    <t>PLAN PRZYCHODÓW I KOSZTÓW</t>
  </si>
  <si>
    <t>Gminnego Zakładu Gospodarki Komunalnej i Mieszkaniowej w Chojnowie                   na rok 2011</t>
  </si>
  <si>
    <t>Plan przychodów na rok 2011</t>
  </si>
  <si>
    <t>Stan środków na początek roku</t>
  </si>
  <si>
    <t>§ 2650</t>
  </si>
  <si>
    <t>Dotacja przedmiotowa z budżetu Gminy na zadania bieżące (netto)*</t>
  </si>
  <si>
    <t>§ 0830</t>
  </si>
  <si>
    <t>Wpływy z usług</t>
  </si>
  <si>
    <t>Pozostałe przychody</t>
  </si>
  <si>
    <t>Plan kosztów na rok 2011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</si>
  <si>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</si>
  <si>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</si>
  <si>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</si>
  <si>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</si>
  <si>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</si>
  <si>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</si>
  <si>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</si>
  <si>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</si>
  <si>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</si>
  <si>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</si>
  <si>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</si>
  <si>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</si>
  <si>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</si>
  <si>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</si>
  <si>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</si>
  <si>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§ 4270</t>
  </si>
  <si>
    <t>Zakup usług remontowych.</t>
  </si>
  <si>
    <t>§ 4280</t>
  </si>
  <si>
    <t>Zakup usług zdrowotnych</t>
  </si>
  <si>
    <t>§ 4300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</si>
  <si>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</si>
  <si>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</si>
  <si>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</si>
  <si>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</si>
  <si>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</si>
  <si>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</si>
  <si>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</si>
  <si>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</si>
  <si>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</si>
  <si>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</si>
  <si>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</si>
  <si>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</si>
  <si>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</si>
  <si>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</si>
  <si>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</si>
  <si>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</si>
  <si>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</si>
  <si>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</si>
  <si>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</si>
  <si>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</si>
  <si>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§ 4700</t>
  </si>
  <si>
    <t>Szkolenie pracowników niebędących członkami korpusu służby cywilnej</t>
  </si>
  <si>
    <t>§ 4720</t>
  </si>
  <si>
    <t>Amortyzacja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</si>
  <si>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</si>
  <si>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</si>
  <si>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200.000,00</t>
    </r>
  </si>
  <si>
    <t>194 826,01</t>
  </si>
  <si>
    <t>7 169 087,42</t>
  </si>
  <si>
    <t>- 720 083,99</t>
  </si>
  <si>
    <t>29 373 754,72</t>
  </si>
  <si>
    <t>Załącznik Nr 1 do Uchwały Rady Gminy Chojnów Nr X/63/2011z dnia 22 czerwca 2011r.</t>
  </si>
  <si>
    <t>Załącznik Nr 2 do Uchwały Rady Gminy Chojnów Nr X/63/2011z dnia 22 czerwca 2011r</t>
  </si>
  <si>
    <t>Załącznik Nr 3 do Uchwały Rady Gminy Chojnów Nr X/63/2011z dnia 22 czerwca 2011r</t>
  </si>
  <si>
    <t>do Uchwały Rady Gminy Chojnów Nr X/63/2011z dnia 22 czerwca 2011r</t>
  </si>
  <si>
    <t>Załącznik Nr 5 do Uchwały Rady Gminy Chojnów Nr X/63/2011z dnia 22 czerwca 2011r</t>
  </si>
  <si>
    <t>Załącznik Nr 6 do Uchwały Rady Gminy Chojnów Nr X/63/2011z dnia 22 czerwca 2011r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</si>
</sst>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1"/>
      <name val="Arial CE"/>
      <family val="2"/>
    </font>
    <font>
      <sz val="11"/>
      <name val="Arial"/>
      <family val="0"/>
    </font>
    <font>
      <sz val="10"/>
      <name val="Arial CE"/>
      <family val="2"/>
    </font>
    <font>
      <b/>
      <sz val="10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ill="1" applyBorder="1" applyAlignment="1" applyProtection="1">
      <alignment horizontal="left"/>
      <protection locked="0"/>
    </xf>
    <xf numFmtId="43" fontId="0" fillId="0" borderId="0" xfId="15" applyAlignment="1">
      <alignment/>
    </xf>
    <xf numFmtId="43" fontId="4" fillId="2" borderId="1" xfId="15" applyFont="1" applyFill="1" applyBorder="1" applyAlignment="1">
      <alignment horizontal="center" vertical="center"/>
    </xf>
    <xf numFmtId="43" fontId="1" fillId="2" borderId="2" xfId="15" applyFont="1" applyFill="1" applyBorder="1" applyAlignment="1">
      <alignment horizontal="center" vertical="center" wrapText="1"/>
    </xf>
    <xf numFmtId="43" fontId="4" fillId="2" borderId="3" xfId="15" applyFont="1" applyFill="1" applyBorder="1" applyAlignment="1">
      <alignment horizontal="center" vertical="center"/>
    </xf>
    <xf numFmtId="43" fontId="4" fillId="2" borderId="3" xfId="15" applyFont="1" applyFill="1" applyBorder="1" applyAlignment="1">
      <alignment horizontal="center" vertical="center" wrapText="1"/>
    </xf>
    <xf numFmtId="43" fontId="4" fillId="2" borderId="4" xfId="15" applyFont="1" applyFill="1" applyBorder="1" applyAlignment="1">
      <alignment horizontal="center" vertical="center" wrapText="1"/>
    </xf>
    <xf numFmtId="43" fontId="0" fillId="0" borderId="0" xfId="15" applyBorder="1" applyAlignment="1">
      <alignment/>
    </xf>
    <xf numFmtId="49" fontId="0" fillId="0" borderId="5" xfId="15" applyNumberFormat="1" applyFont="1" applyBorder="1" applyAlignment="1">
      <alignment horizontal="justify" vertical="center"/>
    </xf>
    <xf numFmtId="49" fontId="0" fillId="0" borderId="5" xfId="15" applyNumberFormat="1" applyFont="1" applyBorder="1" applyAlignment="1">
      <alignment horizontal="center" vertical="center"/>
    </xf>
    <xf numFmtId="43" fontId="0" fillId="0" borderId="5" xfId="15" applyBorder="1" applyAlignment="1">
      <alignment vertical="center"/>
    </xf>
    <xf numFmtId="164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49" fontId="0" fillId="0" borderId="6" xfId="15" applyNumberFormat="1" applyFont="1" applyBorder="1" applyAlignment="1">
      <alignment horizontal="justify" vertical="center"/>
    </xf>
    <xf numFmtId="49" fontId="0" fillId="0" borderId="6" xfId="15" applyNumberFormat="1" applyFont="1" applyBorder="1" applyAlignment="1">
      <alignment horizontal="center" vertical="center"/>
    </xf>
    <xf numFmtId="49" fontId="0" fillId="0" borderId="6" xfId="15" applyNumberFormat="1" applyBorder="1" applyAlignment="1">
      <alignment horizontal="center" vertical="center"/>
    </xf>
    <xf numFmtId="43" fontId="0" fillId="0" borderId="6" xfId="15" applyBorder="1" applyAlignment="1">
      <alignment vertical="center"/>
    </xf>
    <xf numFmtId="49" fontId="0" fillId="0" borderId="7" xfId="15" applyNumberFormat="1" applyFont="1" applyBorder="1" applyAlignment="1">
      <alignment horizontal="center" vertical="center"/>
    </xf>
    <xf numFmtId="49" fontId="0" fillId="0" borderId="8" xfId="15" applyNumberFormat="1" applyFont="1" applyBorder="1" applyAlignment="1">
      <alignment horizontal="justify" vertical="center"/>
    </xf>
    <xf numFmtId="49" fontId="0" fillId="0" borderId="9" xfId="15" applyNumberFormat="1" applyFont="1" applyBorder="1" applyAlignment="1">
      <alignment horizontal="center" vertical="center"/>
    </xf>
    <xf numFmtId="49" fontId="0" fillId="0" borderId="8" xfId="15" applyNumberFormat="1" applyBorder="1" applyAlignment="1">
      <alignment horizontal="center" vertical="center"/>
    </xf>
    <xf numFmtId="43" fontId="0" fillId="0" borderId="8" xfId="15" applyBorder="1" applyAlignment="1">
      <alignment vertical="center"/>
    </xf>
    <xf numFmtId="43" fontId="2" fillId="2" borderId="10" xfId="15" applyFont="1" applyFill="1" applyBorder="1" applyAlignment="1">
      <alignment horizontal="center" vertical="center" wrapText="1"/>
    </xf>
    <xf numFmtId="43" fontId="0" fillId="0" borderId="11" xfId="15" applyBorder="1" applyAlignment="1">
      <alignment vertical="center"/>
    </xf>
    <xf numFmtId="49" fontId="0" fillId="0" borderId="12" xfId="15" applyNumberFormat="1" applyFont="1" applyBorder="1" applyAlignment="1">
      <alignment horizontal="justify" vertical="center"/>
    </xf>
    <xf numFmtId="49" fontId="0" fillId="0" borderId="11" xfId="15" applyNumberFormat="1" applyFont="1" applyBorder="1" applyAlignment="1">
      <alignment horizontal="center" vertical="center"/>
    </xf>
    <xf numFmtId="49" fontId="0" fillId="0" borderId="12" xfId="15" applyNumberFormat="1" applyBorder="1" applyAlignment="1">
      <alignment horizontal="center" vertical="center"/>
    </xf>
    <xf numFmtId="49" fontId="0" fillId="0" borderId="12" xfId="15" applyNumberFormat="1" applyFont="1" applyBorder="1" applyAlignment="1">
      <alignment horizontal="center" vertical="center"/>
    </xf>
    <xf numFmtId="43" fontId="0" fillId="0" borderId="12" xfId="15" applyBorder="1" applyAlignment="1">
      <alignment vertical="center"/>
    </xf>
    <xf numFmtId="43" fontId="2" fillId="2" borderId="13" xfId="15" applyFont="1" applyFill="1" applyBorder="1" applyAlignment="1">
      <alignment horizontal="center" vertical="center" wrapText="1"/>
    </xf>
    <xf numFmtId="43" fontId="0" fillId="0" borderId="14" xfId="15" applyBorder="1" applyAlignment="1">
      <alignment vertical="center"/>
    </xf>
    <xf numFmtId="49" fontId="0" fillId="0" borderId="9" xfId="15" applyNumberFormat="1" applyFont="1" applyBorder="1" applyAlignment="1">
      <alignment horizontal="justify" vertical="center"/>
    </xf>
    <xf numFmtId="49" fontId="0" fillId="0" borderId="9" xfId="15" applyNumberFormat="1" applyBorder="1" applyAlignment="1">
      <alignment horizontal="center" vertical="center"/>
    </xf>
    <xf numFmtId="43" fontId="0" fillId="0" borderId="9" xfId="15" applyBorder="1" applyAlignment="1">
      <alignment vertical="center"/>
    </xf>
    <xf numFmtId="43" fontId="0" fillId="0" borderId="15" xfId="15" applyBorder="1" applyAlignment="1">
      <alignment vertical="center"/>
    </xf>
    <xf numFmtId="49" fontId="0" fillId="0" borderId="8" xfId="15" applyNumberFormat="1" applyFont="1" applyBorder="1" applyAlignment="1">
      <alignment horizontal="center" vertical="center"/>
    </xf>
    <xf numFmtId="43" fontId="0" fillId="0" borderId="16" xfId="15" applyBorder="1" applyAlignment="1">
      <alignment vertical="center"/>
    </xf>
    <xf numFmtId="49" fontId="0" fillId="0" borderId="14" xfId="15" applyNumberFormat="1" applyFont="1" applyBorder="1" applyAlignment="1">
      <alignment horizontal="justify" vertical="center"/>
    </xf>
    <xf numFmtId="49" fontId="0" fillId="0" borderId="14" xfId="15" applyNumberFormat="1" applyFont="1" applyBorder="1" applyAlignment="1">
      <alignment horizontal="center" vertical="center"/>
    </xf>
    <xf numFmtId="49" fontId="0" fillId="0" borderId="14" xfId="15" applyNumberFormat="1" applyBorder="1" applyAlignment="1">
      <alignment horizontal="center" vertical="center"/>
    </xf>
    <xf numFmtId="43" fontId="2" fillId="2" borderId="17" xfId="15" applyFont="1" applyFill="1" applyBorder="1" applyAlignment="1">
      <alignment horizontal="center" vertical="center" wrapText="1"/>
    </xf>
    <xf numFmtId="43" fontId="0" fillId="0" borderId="18" xfId="15" applyBorder="1" applyAlignment="1">
      <alignment horizontal="center" vertical="center"/>
    </xf>
    <xf numFmtId="49" fontId="0" fillId="0" borderId="18" xfId="15" applyNumberFormat="1" applyFont="1" applyBorder="1" applyAlignment="1">
      <alignment horizontal="justify" vertical="center"/>
    </xf>
    <xf numFmtId="49" fontId="0" fillId="0" borderId="18" xfId="15" applyNumberFormat="1" applyFont="1" applyBorder="1" applyAlignment="1">
      <alignment horizontal="center" vertical="center"/>
    </xf>
    <xf numFmtId="49" fontId="0" fillId="0" borderId="18" xfId="15" applyNumberFormat="1" applyBorder="1" applyAlignment="1">
      <alignment horizontal="center" vertical="center"/>
    </xf>
    <xf numFmtId="43" fontId="0" fillId="0" borderId="18" xfId="15" applyBorder="1" applyAlignment="1">
      <alignment vertical="center"/>
    </xf>
    <xf numFmtId="43" fontId="0" fillId="0" borderId="19" xfId="15" applyBorder="1" applyAlignment="1">
      <alignment horizontal="center" vertical="center"/>
    </xf>
    <xf numFmtId="49" fontId="0" fillId="0" borderId="5" xfId="15" applyNumberFormat="1" applyBorder="1" applyAlignment="1">
      <alignment horizontal="center" vertical="center"/>
    </xf>
    <xf numFmtId="43" fontId="2" fillId="2" borderId="20" xfId="15" applyFont="1" applyFill="1" applyBorder="1" applyAlignment="1">
      <alignment horizontal="center" vertical="center" wrapText="1"/>
    </xf>
    <xf numFmtId="43" fontId="0" fillId="0" borderId="21" xfId="15" applyBorder="1" applyAlignment="1">
      <alignment vertical="center"/>
    </xf>
    <xf numFmtId="49" fontId="0" fillId="0" borderId="22" xfId="15" applyNumberFormat="1" applyFont="1" applyBorder="1" applyAlignment="1">
      <alignment horizontal="justify" vertical="center"/>
    </xf>
    <xf numFmtId="49" fontId="0" fillId="0" borderId="22" xfId="15" applyNumberFormat="1" applyFont="1" applyFill="1" applyBorder="1" applyAlignment="1">
      <alignment horizontal="center" vertical="center"/>
    </xf>
    <xf numFmtId="49" fontId="0" fillId="0" borderId="22" xfId="15" applyNumberFormat="1" applyFont="1" applyBorder="1" applyAlignment="1">
      <alignment horizontal="center" vertical="center"/>
    </xf>
    <xf numFmtId="49" fontId="0" fillId="0" borderId="22" xfId="15" applyNumberFormat="1" applyBorder="1" applyAlignment="1">
      <alignment horizontal="center" vertical="center"/>
    </xf>
    <xf numFmtId="43" fontId="0" fillId="0" borderId="22" xfId="15" applyBorder="1" applyAlignment="1">
      <alignment vertical="center"/>
    </xf>
    <xf numFmtId="43" fontId="0" fillId="0" borderId="23" xfId="15" applyFont="1" applyBorder="1" applyAlignment="1">
      <alignment vertical="center"/>
    </xf>
    <xf numFmtId="43" fontId="0" fillId="0" borderId="11" xfId="15" applyBorder="1" applyAlignment="1">
      <alignment horizontal="center" vertical="center"/>
    </xf>
    <xf numFmtId="49" fontId="0" fillId="0" borderId="12" xfId="15" applyNumberFormat="1" applyFont="1" applyFill="1" applyBorder="1" applyAlignment="1">
      <alignment horizontal="center" vertical="center"/>
    </xf>
    <xf numFmtId="43" fontId="7" fillId="0" borderId="24" xfId="15" applyFont="1" applyBorder="1" applyAlignment="1">
      <alignment horizontal="center" vertical="center"/>
    </xf>
    <xf numFmtId="49" fontId="0" fillId="0" borderId="11" xfId="15" applyNumberFormat="1" applyFont="1" applyBorder="1" applyAlignment="1">
      <alignment horizontal="justify" vertical="center"/>
    </xf>
    <xf numFmtId="49" fontId="0" fillId="0" borderId="11" xfId="15" applyNumberFormat="1" applyBorder="1" applyAlignment="1">
      <alignment horizontal="center" vertical="center"/>
    </xf>
    <xf numFmtId="49" fontId="0" fillId="0" borderId="7" xfId="15" applyNumberFormat="1" applyBorder="1" applyAlignment="1">
      <alignment horizontal="center" vertical="center"/>
    </xf>
    <xf numFmtId="43" fontId="0" fillId="0" borderId="7" xfId="15" applyFont="1" applyBorder="1" applyAlignment="1">
      <alignment vertical="center"/>
    </xf>
    <xf numFmtId="43" fontId="0" fillId="0" borderId="7" xfId="15" applyBorder="1" applyAlignment="1">
      <alignment vertical="center"/>
    </xf>
    <xf numFmtId="49" fontId="0" fillId="0" borderId="7" xfId="15" applyNumberFormat="1" applyFont="1" applyBorder="1" applyAlignment="1">
      <alignment horizontal="justify" vertical="center"/>
    </xf>
    <xf numFmtId="49" fontId="0" fillId="0" borderId="25" xfId="15" applyNumberFormat="1" applyFont="1" applyBorder="1" applyAlignment="1">
      <alignment horizontal="justify" vertical="center"/>
    </xf>
    <xf numFmtId="49" fontId="0" fillId="0" borderId="25" xfId="15" applyNumberFormat="1" applyFont="1" applyBorder="1" applyAlignment="1">
      <alignment horizontal="center" vertical="center"/>
    </xf>
    <xf numFmtId="43" fontId="0" fillId="0" borderId="25" xfId="15" applyBorder="1" applyAlignment="1">
      <alignment vertical="center"/>
    </xf>
    <xf numFmtId="49" fontId="0" fillId="0" borderId="6" xfId="15" applyNumberFormat="1" applyFont="1" applyFill="1" applyBorder="1" applyAlignment="1">
      <alignment horizontal="center" vertical="center"/>
    </xf>
    <xf numFmtId="49" fontId="0" fillId="0" borderId="12" xfId="15" applyNumberFormat="1" applyFont="1" applyBorder="1" applyAlignment="1">
      <alignment horizontal="center" vertical="center"/>
    </xf>
    <xf numFmtId="49" fontId="0" fillId="0" borderId="8" xfId="15" applyNumberFormat="1" applyFont="1" applyFill="1" applyBorder="1" applyAlignment="1">
      <alignment horizontal="center" vertical="center"/>
    </xf>
    <xf numFmtId="49" fontId="0" fillId="0" borderId="12" xfId="15" applyNumberFormat="1" applyFont="1" applyFill="1" applyBorder="1" applyAlignment="1">
      <alignment horizontal="justify" vertical="center"/>
    </xf>
    <xf numFmtId="43" fontId="0" fillId="0" borderId="12" xfId="15" applyFill="1" applyBorder="1" applyAlignment="1">
      <alignment vertical="center"/>
    </xf>
    <xf numFmtId="49" fontId="0" fillId="0" borderId="25" xfId="15" applyNumberFormat="1" applyBorder="1" applyAlignment="1">
      <alignment horizontal="center" vertical="center"/>
    </xf>
    <xf numFmtId="43" fontId="0" fillId="0" borderId="8" xfId="15" applyFont="1" applyBorder="1" applyAlignment="1">
      <alignment/>
    </xf>
    <xf numFmtId="49" fontId="0" fillId="0" borderId="6" xfId="15" applyNumberFormat="1" applyFill="1" applyBorder="1" applyAlignment="1">
      <alignment horizontal="center" vertical="center"/>
    </xf>
    <xf numFmtId="43" fontId="0" fillId="0" borderId="6" xfId="15" applyFill="1" applyBorder="1" applyAlignment="1">
      <alignment vertical="center"/>
    </xf>
    <xf numFmtId="43" fontId="0" fillId="0" borderId="19" xfId="15" applyBorder="1" applyAlignment="1">
      <alignment vertical="center"/>
    </xf>
    <xf numFmtId="43" fontId="2" fillId="0" borderId="26" xfId="15" applyFont="1" applyBorder="1" applyAlignment="1">
      <alignment horizontal="center" vertical="center" wrapText="1"/>
    </xf>
    <xf numFmtId="43" fontId="1" fillId="0" borderId="27" xfId="15" applyFont="1" applyBorder="1" applyAlignment="1">
      <alignment vertical="center"/>
    </xf>
    <xf numFmtId="49" fontId="0" fillId="0" borderId="28" xfId="15" applyNumberFormat="1" applyBorder="1" applyAlignment="1">
      <alignment horizontal="justify" vertical="center"/>
    </xf>
    <xf numFmtId="49" fontId="0" fillId="0" borderId="29" xfId="15" applyNumberFormat="1" applyBorder="1" applyAlignment="1">
      <alignment horizontal="justify" vertical="center"/>
    </xf>
    <xf numFmtId="43" fontId="1" fillId="0" borderId="26" xfId="15" applyNumberFormat="1" applyFont="1" applyBorder="1" applyAlignment="1">
      <alignment horizontal="justify" vertical="center"/>
    </xf>
    <xf numFmtId="43" fontId="1" fillId="0" borderId="27" xfId="15" applyNumberFormat="1" applyFont="1" applyBorder="1" applyAlignment="1">
      <alignment horizontal="justify" vertical="center"/>
    </xf>
    <xf numFmtId="43" fontId="0" fillId="0" borderId="30" xfId="15" applyBorder="1" applyAlignment="1">
      <alignment vertical="center"/>
    </xf>
    <xf numFmtId="43" fontId="1" fillId="0" borderId="31" xfId="15" applyFont="1" applyBorder="1" applyAlignment="1">
      <alignment vertical="center"/>
    </xf>
    <xf numFmtId="43" fontId="0" fillId="0" borderId="0" xfId="15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3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1" fillId="0" borderId="6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3" borderId="34" xfId="0" applyNumberFormat="1" applyFont="1" applyFill="1" applyBorder="1" applyAlignment="1">
      <alignment vertical="center"/>
    </xf>
    <xf numFmtId="3" fontId="6" fillId="3" borderId="22" xfId="0" applyNumberFormat="1" applyFont="1" applyFill="1" applyBorder="1" applyAlignment="1">
      <alignment vertical="center"/>
    </xf>
    <xf numFmtId="3" fontId="6" fillId="3" borderId="35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1" fillId="3" borderId="32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15" fillId="4" borderId="36" xfId="0" applyBorder="1" applyAlignment="1">
      <alignment horizontal="right" vertical="center" wrapText="1"/>
    </xf>
    <xf numFmtId="49" fontId="13" fillId="5" borderId="36" xfId="0" applyFont="1" applyFill="1" applyBorder="1" applyAlignment="1">
      <alignment horizontal="center" vertical="center" wrapText="1"/>
    </xf>
    <xf numFmtId="49" fontId="13" fillId="5" borderId="36" xfId="0" applyFill="1" applyBorder="1" applyAlignment="1">
      <alignment horizontal="right" vertical="center" wrapText="1"/>
    </xf>
    <xf numFmtId="0" fontId="5" fillId="0" borderId="0" xfId="0" applyNumberFormat="1" applyFill="1" applyBorder="1" applyAlignment="1" applyProtection="1">
      <alignment/>
      <protection locked="0"/>
    </xf>
    <xf numFmtId="49" fontId="15" fillId="4" borderId="37" xfId="0" applyBorder="1" applyAlignment="1">
      <alignment horizontal="right" vertical="center" wrapText="1"/>
    </xf>
    <xf numFmtId="49" fontId="13" fillId="4" borderId="36" xfId="0" applyFont="1" applyBorder="1" applyAlignment="1">
      <alignment horizontal="center" vertical="center" wrapText="1"/>
    </xf>
    <xf numFmtId="49" fontId="17" fillId="4" borderId="2" xfId="0" applyFont="1" applyBorder="1" applyAlignment="1">
      <alignment horizontal="right" vertical="center" wrapText="1"/>
    </xf>
    <xf numFmtId="49" fontId="12" fillId="4" borderId="38" xfId="0" applyBorder="1" applyAlignment="1">
      <alignment horizontal="center" vertical="center" wrapText="1"/>
    </xf>
    <xf numFmtId="49" fontId="12" fillId="4" borderId="39" xfId="0" applyBorder="1" applyAlignment="1">
      <alignment horizontal="center" vertical="center" wrapText="1"/>
    </xf>
    <xf numFmtId="49" fontId="13" fillId="5" borderId="40" xfId="0" applyFont="1" applyFill="1" applyBorder="1" applyAlignment="1">
      <alignment horizontal="center" vertical="center" wrapText="1"/>
    </xf>
    <xf numFmtId="49" fontId="13" fillId="5" borderId="36" xfId="0" applyFill="1" applyBorder="1" applyAlignment="1">
      <alignment horizontal="justify" vertical="center" wrapText="1"/>
    </xf>
    <xf numFmtId="49" fontId="14" fillId="4" borderId="40" xfId="0" applyFont="1" applyBorder="1" applyAlignment="1">
      <alignment horizontal="center" vertical="center" wrapText="1"/>
    </xf>
    <xf numFmtId="49" fontId="14" fillId="6" borderId="36" xfId="0" applyFont="1" applyFill="1" applyBorder="1" applyAlignment="1">
      <alignment horizontal="center" vertical="center" wrapText="1"/>
    </xf>
    <xf numFmtId="49" fontId="15" fillId="6" borderId="36" xfId="0" applyFill="1" applyBorder="1" applyAlignment="1">
      <alignment horizontal="justify" vertical="center" wrapText="1"/>
    </xf>
    <xf numFmtId="49" fontId="15" fillId="6" borderId="36" xfId="0" applyFill="1" applyBorder="1" applyAlignment="1">
      <alignment horizontal="right" vertical="center" wrapText="1"/>
    </xf>
    <xf numFmtId="49" fontId="13" fillId="4" borderId="40" xfId="0" applyFont="1" applyBorder="1" applyAlignment="1">
      <alignment horizontal="center" vertical="center" wrapText="1"/>
    </xf>
    <xf numFmtId="49" fontId="15" fillId="4" borderId="36" xfId="0" applyBorder="1" applyAlignment="1">
      <alignment horizontal="justify" vertical="center" wrapText="1"/>
    </xf>
    <xf numFmtId="49" fontId="13" fillId="4" borderId="41" xfId="0" applyFont="1" applyBorder="1" applyAlignment="1">
      <alignment horizontal="center" vertical="center" wrapText="1"/>
    </xf>
    <xf numFmtId="49" fontId="13" fillId="4" borderId="37" xfId="0" applyFont="1" applyBorder="1" applyAlignment="1">
      <alignment horizontal="center" vertical="center" wrapText="1"/>
    </xf>
    <xf numFmtId="49" fontId="15" fillId="4" borderId="37" xfId="0" applyBorder="1" applyAlignment="1">
      <alignment horizontal="justify" vertical="center" wrapText="1"/>
    </xf>
    <xf numFmtId="0" fontId="16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ill="1" applyBorder="1" applyAlignment="1" applyProtection="1">
      <alignment/>
      <protection locked="0"/>
    </xf>
    <xf numFmtId="49" fontId="15" fillId="6" borderId="38" xfId="0" applyFill="1" applyBorder="1" applyAlignment="1">
      <alignment horizontal="center" vertical="center" wrapText="1"/>
    </xf>
    <xf numFmtId="49" fontId="15" fillId="6" borderId="39" xfId="0" applyFill="1" applyBorder="1" applyAlignment="1">
      <alignment horizontal="center" vertical="center" wrapText="1"/>
    </xf>
    <xf numFmtId="49" fontId="15" fillId="4" borderId="37" xfId="0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43" fontId="1" fillId="0" borderId="2" xfId="15" applyFont="1" applyFill="1" applyBorder="1" applyAlignment="1" applyProtection="1">
      <alignment horizontal="left"/>
      <protection locked="0"/>
    </xf>
    <xf numFmtId="49" fontId="15" fillId="4" borderId="37" xfId="0" applyFont="1" applyBorder="1" applyAlignment="1">
      <alignment horizontal="right" vertical="center" wrapText="1"/>
    </xf>
    <xf numFmtId="43" fontId="1" fillId="0" borderId="0" xfId="15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0" fontId="18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49" fontId="22" fillId="0" borderId="46" xfId="0" applyNumberFormat="1" applyFont="1" applyFill="1" applyBorder="1" applyAlignment="1">
      <alignment vertical="center"/>
    </xf>
    <xf numFmtId="49" fontId="22" fillId="0" borderId="47" xfId="0" applyNumberFormat="1" applyFont="1" applyFill="1" applyBorder="1" applyAlignment="1">
      <alignment vertical="center"/>
    </xf>
    <xf numFmtId="49" fontId="22" fillId="0" borderId="47" xfId="0" applyNumberFormat="1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vertical="center" wrapText="1"/>
    </xf>
    <xf numFmtId="164" fontId="3" fillId="0" borderId="47" xfId="15" applyNumberFormat="1" applyFont="1" applyFill="1" applyBorder="1" applyAlignment="1">
      <alignment vertical="center"/>
    </xf>
    <xf numFmtId="164" fontId="22" fillId="0" borderId="48" xfId="15" applyNumberFormat="1" applyFont="1" applyFill="1" applyBorder="1" applyAlignment="1">
      <alignment vertical="center"/>
    </xf>
    <xf numFmtId="49" fontId="22" fillId="0" borderId="49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4" fillId="0" borderId="6" xfId="15" applyNumberFormat="1" applyFont="1" applyFill="1" applyBorder="1" applyAlignment="1">
      <alignment horizontal="justify" vertical="center" wrapText="1"/>
    </xf>
    <xf numFmtId="164" fontId="3" fillId="0" borderId="6" xfId="15" applyNumberFormat="1" applyFont="1" applyFill="1" applyBorder="1" applyAlignment="1">
      <alignment horizontal="center" vertical="center"/>
    </xf>
    <xf numFmtId="164" fontId="3" fillId="0" borderId="6" xfId="15" applyNumberFormat="1" applyFont="1" applyFill="1" applyBorder="1" applyAlignment="1">
      <alignment vertical="center"/>
    </xf>
    <xf numFmtId="164" fontId="22" fillId="0" borderId="50" xfId="15" applyNumberFormat="1" applyFont="1" applyFill="1" applyBorder="1" applyAlignment="1">
      <alignment vertical="center"/>
    </xf>
    <xf numFmtId="49" fontId="22" fillId="0" borderId="6" xfId="0" applyNumberFormat="1" applyFont="1" applyFill="1" applyBorder="1" applyAlignment="1">
      <alignment horizontal="justify" vertical="center" wrapText="1"/>
    </xf>
    <xf numFmtId="49" fontId="24" fillId="0" borderId="6" xfId="0" applyNumberFormat="1" applyFont="1" applyFill="1" applyBorder="1" applyAlignment="1">
      <alignment horizontal="justify" vertical="center" wrapText="1"/>
    </xf>
    <xf numFmtId="49" fontId="22" fillId="0" borderId="49" xfId="15" applyNumberFormat="1" applyFont="1" applyFill="1" applyBorder="1" applyAlignment="1">
      <alignment horizontal="center" vertical="center"/>
    </xf>
    <xf numFmtId="49" fontId="22" fillId="0" borderId="6" xfId="15" applyNumberFormat="1" applyFont="1" applyFill="1" applyBorder="1" applyAlignment="1">
      <alignment horizontal="center" vertical="center"/>
    </xf>
    <xf numFmtId="49" fontId="1" fillId="0" borderId="6" xfId="15" applyNumberFormat="1" applyFont="1" applyFill="1" applyBorder="1" applyAlignment="1">
      <alignment horizontal="justify" vertical="center"/>
    </xf>
    <xf numFmtId="49" fontId="22" fillId="0" borderId="6" xfId="15" applyNumberFormat="1" applyFont="1" applyFill="1" applyBorder="1" applyAlignment="1">
      <alignment horizontal="justify" vertical="center"/>
    </xf>
    <xf numFmtId="49" fontId="22" fillId="0" borderId="6" xfId="0" applyNumberFormat="1" applyFont="1" applyFill="1" applyBorder="1" applyAlignment="1">
      <alignment vertical="center" wrapText="1"/>
    </xf>
    <xf numFmtId="49" fontId="22" fillId="0" borderId="6" xfId="0" applyNumberFormat="1" applyFont="1" applyFill="1" applyBorder="1" applyAlignment="1">
      <alignment horizontal="justify" vertical="center" wrapText="1"/>
    </xf>
    <xf numFmtId="49" fontId="22" fillId="0" borderId="51" xfId="0" applyNumberFormat="1" applyFont="1" applyFill="1" applyBorder="1" applyAlignment="1">
      <alignment horizontal="center" vertical="center"/>
    </xf>
    <xf numFmtId="49" fontId="22" fillId="0" borderId="52" xfId="0" applyNumberFormat="1" applyFont="1" applyFill="1" applyBorder="1" applyAlignment="1">
      <alignment horizontal="center" vertical="center"/>
    </xf>
    <xf numFmtId="49" fontId="24" fillId="0" borderId="52" xfId="0" applyNumberFormat="1" applyFont="1" applyFill="1" applyBorder="1" applyAlignment="1">
      <alignment horizontal="justify" vertical="center" wrapText="1"/>
    </xf>
    <xf numFmtId="164" fontId="3" fillId="0" borderId="52" xfId="15" applyNumberFormat="1" applyFont="1" applyFill="1" applyBorder="1" applyAlignment="1">
      <alignment vertical="center"/>
    </xf>
    <xf numFmtId="164" fontId="22" fillId="0" borderId="53" xfId="15" applyNumberFormat="1" applyFont="1" applyFill="1" applyBorder="1" applyAlignment="1">
      <alignment vertical="center"/>
    </xf>
    <xf numFmtId="49" fontId="22" fillId="0" borderId="54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164" fontId="3" fillId="0" borderId="9" xfId="15" applyNumberFormat="1" applyFont="1" applyFill="1" applyBorder="1" applyAlignment="1">
      <alignment vertical="center"/>
    </xf>
    <xf numFmtId="43" fontId="3" fillId="0" borderId="9" xfId="15" applyNumberFormat="1" applyFont="1" applyFill="1" applyBorder="1" applyAlignment="1">
      <alignment vertical="center"/>
    </xf>
    <xf numFmtId="164" fontId="22" fillId="0" borderId="55" xfId="15" applyNumberFormat="1" applyFont="1" applyFill="1" applyBorder="1" applyAlignment="1">
      <alignment vertical="center"/>
    </xf>
    <xf numFmtId="0" fontId="24" fillId="0" borderId="56" xfId="0" applyNumberFormat="1" applyFont="1" applyFill="1" applyBorder="1" applyAlignment="1">
      <alignment horizontal="justify" vertical="center" wrapText="1"/>
    </xf>
    <xf numFmtId="49" fontId="22" fillId="0" borderId="6" xfId="0" applyNumberFormat="1" applyFont="1" applyFill="1" applyBorder="1" applyAlignment="1">
      <alignment horizontal="center" vertical="center"/>
    </xf>
    <xf numFmtId="43" fontId="3" fillId="0" borderId="6" xfId="15" applyFont="1" applyFill="1" applyBorder="1" applyAlignment="1">
      <alignment vertical="center"/>
    </xf>
    <xf numFmtId="43" fontId="3" fillId="0" borderId="6" xfId="15" applyNumberFormat="1" applyFont="1" applyFill="1" applyBorder="1" applyAlignment="1">
      <alignment vertical="center"/>
    </xf>
    <xf numFmtId="49" fontId="22" fillId="0" borderId="57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justify" vertical="center" wrapText="1"/>
    </xf>
    <xf numFmtId="43" fontId="3" fillId="0" borderId="7" xfId="15" applyFont="1" applyFill="1" applyBorder="1" applyAlignment="1">
      <alignment vertical="center"/>
    </xf>
    <xf numFmtId="164" fontId="3" fillId="0" borderId="7" xfId="15" applyNumberFormat="1" applyFont="1" applyFill="1" applyBorder="1" applyAlignment="1">
      <alignment vertical="center"/>
    </xf>
    <xf numFmtId="164" fontId="22" fillId="0" borderId="58" xfId="15" applyNumberFormat="1" applyFont="1" applyFill="1" applyBorder="1" applyAlignment="1">
      <alignment vertical="center"/>
    </xf>
    <xf numFmtId="49" fontId="24" fillId="0" borderId="7" xfId="15" applyNumberFormat="1" applyFont="1" applyFill="1" applyBorder="1" applyAlignment="1">
      <alignment horizontal="justify" vertical="center" wrapText="1"/>
    </xf>
    <xf numFmtId="49" fontId="22" fillId="0" borderId="51" xfId="15" applyNumberFormat="1" applyFont="1" applyFill="1" applyBorder="1" applyAlignment="1">
      <alignment horizontal="center" vertical="center"/>
    </xf>
    <xf numFmtId="49" fontId="22" fillId="0" borderId="52" xfId="15" applyNumberFormat="1" applyFont="1" applyFill="1" applyBorder="1" applyAlignment="1">
      <alignment horizontal="center" vertical="center"/>
    </xf>
    <xf numFmtId="49" fontId="22" fillId="0" borderId="52" xfId="15" applyNumberFormat="1" applyFont="1" applyFill="1" applyBorder="1" applyAlignment="1">
      <alignment horizontal="justify" vertical="center"/>
    </xf>
    <xf numFmtId="43" fontId="3" fillId="0" borderId="52" xfId="15" applyFont="1" applyFill="1" applyBorder="1" applyAlignment="1">
      <alignment vertical="center"/>
    </xf>
    <xf numFmtId="164" fontId="20" fillId="0" borderId="44" xfId="15" applyNumberFormat="1" applyFont="1" applyFill="1" applyBorder="1" applyAlignment="1">
      <alignment horizontal="center" vertical="center"/>
    </xf>
    <xf numFmtId="43" fontId="20" fillId="0" borderId="44" xfId="15" applyNumberFormat="1" applyFont="1" applyFill="1" applyBorder="1" applyAlignment="1">
      <alignment vertical="center"/>
    </xf>
    <xf numFmtId="164" fontId="20" fillId="0" borderId="44" xfId="15" applyNumberFormat="1" applyFont="1" applyFill="1" applyBorder="1" applyAlignment="1">
      <alignment vertical="center"/>
    </xf>
    <xf numFmtId="164" fontId="22" fillId="0" borderId="45" xfId="15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wrapText="1"/>
    </xf>
    <xf numFmtId="164" fontId="23" fillId="0" borderId="0" xfId="15" applyNumberFormat="1" applyFont="1" applyFill="1" applyAlignment="1">
      <alignment vertical="center"/>
    </xf>
    <xf numFmtId="164" fontId="3" fillId="0" borderId="0" xfId="15" applyNumberFormat="1" applyFont="1" applyFill="1" applyAlignment="1">
      <alignment vertical="center"/>
    </xf>
    <xf numFmtId="43" fontId="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9" fontId="24" fillId="0" borderId="14" xfId="15" applyNumberFormat="1" applyFont="1" applyFill="1" applyBorder="1" applyAlignment="1">
      <alignment horizontal="justify" vertical="center" wrapText="1"/>
    </xf>
    <xf numFmtId="43" fontId="3" fillId="0" borderId="14" xfId="15" applyFont="1" applyFill="1" applyBorder="1" applyAlignment="1">
      <alignment vertical="center"/>
    </xf>
    <xf numFmtId="164" fontId="3" fillId="0" borderId="14" xfId="15" applyNumberFormat="1" applyFont="1" applyFill="1" applyBorder="1" applyAlignment="1">
      <alignment vertical="center"/>
    </xf>
    <xf numFmtId="164" fontId="22" fillId="0" borderId="59" xfId="15" applyNumberFormat="1" applyFont="1" applyFill="1" applyBorder="1" applyAlignment="1">
      <alignment vertical="center"/>
    </xf>
    <xf numFmtId="49" fontId="24" fillId="0" borderId="52" xfId="15" applyNumberFormat="1" applyFont="1" applyFill="1" applyBorder="1" applyAlignment="1">
      <alignment horizontal="justify" vertical="center" wrapText="1"/>
    </xf>
    <xf numFmtId="164" fontId="25" fillId="0" borderId="52" xfId="15" applyNumberFormat="1" applyFont="1" applyFill="1" applyBorder="1" applyAlignment="1">
      <alignment horizontal="center" vertical="center" wrapText="1"/>
    </xf>
    <xf numFmtId="49" fontId="5" fillId="0" borderId="36" xfId="0" applyFont="1" applyFill="1" applyBorder="1" applyAlignment="1">
      <alignment horizontal="justify" vertical="center" wrapText="1"/>
    </xf>
    <xf numFmtId="0" fontId="0" fillId="0" borderId="60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3" fontId="11" fillId="3" borderId="61" xfId="15" applyFont="1" applyFill="1" applyBorder="1" applyAlignment="1">
      <alignment vertical="center"/>
    </xf>
    <xf numFmtId="43" fontId="11" fillId="3" borderId="32" xfId="15" applyFont="1" applyFill="1" applyBorder="1" applyAlignment="1">
      <alignment vertical="center"/>
    </xf>
    <xf numFmtId="43" fontId="11" fillId="3" borderId="6" xfId="15" applyFont="1" applyFill="1" applyBorder="1" applyAlignment="1">
      <alignment vertical="center"/>
    </xf>
    <xf numFmtId="43" fontId="11" fillId="3" borderId="33" xfId="15" applyFont="1" applyFill="1" applyBorder="1" applyAlignment="1">
      <alignment vertical="center"/>
    </xf>
    <xf numFmtId="43" fontId="0" fillId="0" borderId="61" xfId="15" applyBorder="1" applyAlignment="1">
      <alignment vertical="center"/>
    </xf>
    <xf numFmtId="43" fontId="0" fillId="0" borderId="32" xfId="15" applyBorder="1" applyAlignment="1">
      <alignment vertical="center"/>
    </xf>
    <xf numFmtId="43" fontId="0" fillId="0" borderId="33" xfId="15" applyBorder="1" applyAlignment="1">
      <alignment vertical="center"/>
    </xf>
    <xf numFmtId="43" fontId="8" fillId="0" borderId="61" xfId="15" applyFont="1" applyBorder="1" applyAlignment="1">
      <alignment vertical="center"/>
    </xf>
    <xf numFmtId="43" fontId="8" fillId="0" borderId="6" xfId="15" applyFont="1" applyBorder="1" applyAlignment="1">
      <alignment vertical="center"/>
    </xf>
    <xf numFmtId="43" fontId="8" fillId="0" borderId="33" xfId="15" applyFont="1" applyBorder="1" applyAlignment="1">
      <alignment vertical="center"/>
    </xf>
    <xf numFmtId="0" fontId="11" fillId="3" borderId="6" xfId="0" applyFont="1" applyFill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11" fillId="3" borderId="6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43" fontId="0" fillId="0" borderId="62" xfId="15" applyBorder="1" applyAlignment="1">
      <alignment vertical="center"/>
    </xf>
    <xf numFmtId="43" fontId="0" fillId="0" borderId="60" xfId="15" applyBorder="1" applyAlignment="1">
      <alignment vertical="center"/>
    </xf>
    <xf numFmtId="43" fontId="0" fillId="0" borderId="63" xfId="15" applyBorder="1" applyAlignment="1">
      <alignment vertical="center"/>
    </xf>
    <xf numFmtId="49" fontId="15" fillId="4" borderId="36" xfId="0" applyAlignment="1">
      <alignment horizontal="left" vertical="center" wrapText="1"/>
    </xf>
    <xf numFmtId="49" fontId="15" fillId="4" borderId="36" xfId="0" applyAlignment="1">
      <alignment horizontal="right" vertical="center" wrapText="1"/>
    </xf>
    <xf numFmtId="49" fontId="15" fillId="6" borderId="36" xfId="0" applyFill="1" applyAlignment="1">
      <alignment horizontal="right" vertical="center" wrapText="1"/>
    </xf>
    <xf numFmtId="49" fontId="14" fillId="6" borderId="36" xfId="0" applyFont="1" applyFill="1" applyAlignment="1">
      <alignment horizontal="center" vertical="center" wrapText="1"/>
    </xf>
    <xf numFmtId="49" fontId="13" fillId="6" borderId="36" xfId="0" applyFont="1" applyFill="1" applyAlignment="1">
      <alignment horizontal="left" vertical="center" wrapText="1"/>
    </xf>
    <xf numFmtId="49" fontId="13" fillId="4" borderId="36" xfId="0" applyFont="1" applyAlignment="1">
      <alignment horizontal="center" vertical="center" wrapText="1"/>
    </xf>
    <xf numFmtId="49" fontId="22" fillId="0" borderId="64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3" fontId="0" fillId="0" borderId="0" xfId="15" applyFon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54" xfId="15" applyBorder="1" applyAlignment="1">
      <alignment/>
    </xf>
    <xf numFmtId="43" fontId="8" fillId="0" borderId="9" xfId="15" applyFont="1" applyBorder="1" applyAlignment="1">
      <alignment horizontal="justify" vertical="center" wrapText="1"/>
    </xf>
    <xf numFmtId="164" fontId="0" fillId="0" borderId="55" xfId="15" applyNumberFormat="1" applyBorder="1" applyAlignment="1">
      <alignment vertical="center"/>
    </xf>
    <xf numFmtId="43" fontId="1" fillId="0" borderId="64" xfId="15" applyFont="1" applyBorder="1" applyAlignment="1">
      <alignment horizontal="center" vertical="center"/>
    </xf>
    <xf numFmtId="43" fontId="8" fillId="0" borderId="7" xfId="15" applyFont="1" applyBorder="1" applyAlignment="1">
      <alignment horizontal="justify" vertical="center" wrapText="1"/>
    </xf>
    <xf numFmtId="164" fontId="0" fillId="0" borderId="58" xfId="15" applyNumberFormat="1" applyBorder="1" applyAlignment="1">
      <alignment vertical="center"/>
    </xf>
    <xf numFmtId="43" fontId="1" fillId="0" borderId="49" xfId="15" applyFont="1" applyBorder="1" applyAlignment="1">
      <alignment horizontal="center" vertical="center"/>
    </xf>
    <xf numFmtId="43" fontId="8" fillId="0" borderId="6" xfId="15" applyFont="1" applyBorder="1" applyAlignment="1">
      <alignment horizontal="justify" vertical="center" wrapText="1"/>
    </xf>
    <xf numFmtId="164" fontId="0" fillId="0" borderId="50" xfId="15" applyNumberFormat="1" applyBorder="1" applyAlignment="1">
      <alignment vertical="center"/>
    </xf>
    <xf numFmtId="43" fontId="0" fillId="0" borderId="49" xfId="15" applyBorder="1" applyAlignment="1">
      <alignment horizontal="center" vertical="center"/>
    </xf>
    <xf numFmtId="164" fontId="4" fillId="0" borderId="53" xfId="15" applyNumberFormat="1" applyFont="1" applyBorder="1" applyAlignment="1">
      <alignment vertical="center"/>
    </xf>
    <xf numFmtId="43" fontId="0" fillId="0" borderId="0" xfId="15" applyAlignment="1">
      <alignment horizontal="center" vertical="center"/>
    </xf>
    <xf numFmtId="43" fontId="0" fillId="0" borderId="0" xfId="15" applyAlignment="1">
      <alignment horizontal="justify" vertical="center"/>
    </xf>
    <xf numFmtId="164" fontId="0" fillId="0" borderId="0" xfId="15" applyNumberFormat="1" applyAlignment="1">
      <alignment/>
    </xf>
    <xf numFmtId="43" fontId="1" fillId="0" borderId="54" xfId="15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justify" vertical="center" wrapText="1"/>
    </xf>
    <xf numFmtId="164" fontId="3" fillId="0" borderId="7" xfId="15" applyNumberFormat="1" applyFont="1" applyFill="1" applyBorder="1" applyAlignment="1">
      <alignment horizontal="center" vertical="center"/>
    </xf>
    <xf numFmtId="164" fontId="3" fillId="0" borderId="14" xfId="15" applyNumberFormat="1" applyFont="1" applyFill="1" applyBorder="1" applyAlignment="1">
      <alignment horizontal="center" vertical="center"/>
    </xf>
    <xf numFmtId="164" fontId="3" fillId="0" borderId="9" xfId="15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3" fontId="1" fillId="0" borderId="0" xfId="15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49" fontId="22" fillId="0" borderId="64" xfId="0" applyNumberFormat="1" applyFont="1" applyFill="1" applyBorder="1" applyAlignment="1">
      <alignment horizontal="center" vertical="center"/>
    </xf>
    <xf numFmtId="49" fontId="22" fillId="0" borderId="57" xfId="0" applyNumberFormat="1" applyFont="1" applyFill="1" applyBorder="1" applyAlignment="1">
      <alignment horizontal="center" vertical="center"/>
    </xf>
    <xf numFmtId="49" fontId="22" fillId="0" borderId="54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justify" vertical="center" wrapText="1"/>
    </xf>
    <xf numFmtId="49" fontId="24" fillId="0" borderId="14" xfId="0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 vertical="center"/>
    </xf>
    <xf numFmtId="49" fontId="17" fillId="4" borderId="1" xfId="0" applyBorder="1" applyAlignment="1">
      <alignment horizontal="right" vertical="center" wrapText="1"/>
    </xf>
    <xf numFmtId="49" fontId="17" fillId="4" borderId="2" xfId="0" applyBorder="1" applyAlignment="1">
      <alignment horizontal="right" vertical="center" wrapText="1"/>
    </xf>
    <xf numFmtId="49" fontId="0" fillId="4" borderId="0" xfId="0" applyAlignment="1">
      <alignment horizontal="center" vertical="center" wrapText="1"/>
    </xf>
    <xf numFmtId="49" fontId="22" fillId="0" borderId="43" xfId="0" applyNumberFormat="1" applyFont="1" applyFill="1" applyBorder="1" applyAlignment="1">
      <alignment horizontal="center" vertical="center"/>
    </xf>
    <xf numFmtId="49" fontId="22" fillId="0" borderId="44" xfId="0" applyNumberFormat="1" applyFont="1" applyFill="1" applyBorder="1" applyAlignment="1">
      <alignment horizontal="center" vertical="center"/>
    </xf>
    <xf numFmtId="49" fontId="15" fillId="4" borderId="36" xfId="0" applyAlignment="1">
      <alignment horizontal="right" vertical="center" wrapText="1"/>
    </xf>
    <xf numFmtId="49" fontId="13" fillId="6" borderId="36" xfId="0" applyFont="1" applyFill="1" applyAlignment="1">
      <alignment horizontal="center" vertical="center" wrapText="1"/>
    </xf>
    <xf numFmtId="49" fontId="15" fillId="6" borderId="36" xfId="0" applyFill="1" applyAlignment="1">
      <alignment horizontal="right" vertical="center" wrapText="1"/>
    </xf>
    <xf numFmtId="49" fontId="13" fillId="6" borderId="36" xfId="0" applyFont="1" applyFill="1" applyBorder="1" applyAlignment="1">
      <alignment horizontal="center" vertical="center" wrapText="1"/>
    </xf>
    <xf numFmtId="49" fontId="15" fillId="6" borderId="36" xfId="0" applyFill="1" applyBorder="1" applyAlignment="1">
      <alignment horizontal="right" vertical="center" wrapText="1"/>
    </xf>
    <xf numFmtId="49" fontId="15" fillId="6" borderId="65" xfId="0" applyFill="1" applyBorder="1" applyAlignment="1">
      <alignment horizontal="right" vertical="center" wrapText="1"/>
    </xf>
    <xf numFmtId="49" fontId="13" fillId="4" borderId="36" xfId="0" applyFont="1" applyBorder="1" applyAlignment="1">
      <alignment horizontal="center" vertical="center" wrapText="1"/>
    </xf>
    <xf numFmtId="49" fontId="15" fillId="4" borderId="36" xfId="0" applyBorder="1" applyAlignment="1">
      <alignment horizontal="right" vertical="center" wrapText="1"/>
    </xf>
    <xf numFmtId="49" fontId="15" fillId="4" borderId="65" xfId="0" applyBorder="1" applyAlignment="1">
      <alignment horizontal="right" vertical="center" wrapText="1"/>
    </xf>
    <xf numFmtId="49" fontId="13" fillId="5" borderId="36" xfId="0" applyFont="1" applyFill="1" applyBorder="1" applyAlignment="1">
      <alignment horizontal="center" vertical="center" wrapText="1"/>
    </xf>
    <xf numFmtId="49" fontId="13" fillId="5" borderId="36" xfId="0" applyFill="1" applyBorder="1" applyAlignment="1">
      <alignment horizontal="right" vertical="center" wrapText="1"/>
    </xf>
    <xf numFmtId="49" fontId="13" fillId="5" borderId="65" xfId="0" applyFill="1" applyBorder="1" applyAlignment="1">
      <alignment horizontal="right" vertical="center" wrapText="1"/>
    </xf>
    <xf numFmtId="0" fontId="5" fillId="0" borderId="0" xfId="0" applyNumberFormat="1" applyFill="1" applyBorder="1" applyAlignment="1" applyProtection="1">
      <alignment horizontal="left"/>
      <protection locked="0"/>
    </xf>
    <xf numFmtId="49" fontId="12" fillId="4" borderId="1" xfId="0" applyBorder="1" applyAlignment="1">
      <alignment horizontal="right" vertical="center" wrapText="1"/>
    </xf>
    <xf numFmtId="49" fontId="12" fillId="4" borderId="2" xfId="0" applyBorder="1" applyAlignment="1">
      <alignment horizontal="right" vertical="center" wrapText="1"/>
    </xf>
    <xf numFmtId="49" fontId="17" fillId="4" borderId="2" xfId="0" applyFont="1" applyBorder="1" applyAlignment="1">
      <alignment horizontal="right" vertical="center" wrapText="1"/>
    </xf>
    <xf numFmtId="49" fontId="17" fillId="4" borderId="66" xfId="0" applyFont="1" applyBorder="1" applyAlignment="1">
      <alignment horizontal="right" vertical="center" wrapText="1"/>
    </xf>
    <xf numFmtId="49" fontId="13" fillId="4" borderId="37" xfId="0" applyFont="1" applyBorder="1" applyAlignment="1">
      <alignment horizontal="center" vertical="center" wrapText="1"/>
    </xf>
    <xf numFmtId="49" fontId="15" fillId="4" borderId="37" xfId="0" applyBorder="1" applyAlignment="1">
      <alignment horizontal="right" vertical="center" wrapText="1"/>
    </xf>
    <xf numFmtId="49" fontId="15" fillId="4" borderId="67" xfId="0" applyBorder="1" applyAlignment="1">
      <alignment horizontal="right" vertical="center" wrapText="1"/>
    </xf>
    <xf numFmtId="43" fontId="1" fillId="0" borderId="2" xfId="15" applyFont="1" applyFill="1" applyBorder="1" applyAlignment="1" applyProtection="1">
      <alignment horizontal="center"/>
      <protection locked="0"/>
    </xf>
    <xf numFmtId="43" fontId="1" fillId="0" borderId="66" xfId="15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6" borderId="39" xfId="0" applyFill="1" applyBorder="1" applyAlignment="1">
      <alignment horizontal="center" vertical="center" wrapText="1"/>
    </xf>
    <xf numFmtId="49" fontId="15" fillId="6" borderId="68" xfId="0" applyFill="1" applyBorder="1" applyAlignment="1">
      <alignment horizontal="center" vertical="center" wrapText="1"/>
    </xf>
    <xf numFmtId="49" fontId="15" fillId="4" borderId="37" xfId="0" applyFont="1" applyBorder="1" applyAlignment="1">
      <alignment horizontal="center" vertical="center" wrapText="1"/>
    </xf>
    <xf numFmtId="49" fontId="15" fillId="4" borderId="67" xfId="0" applyBorder="1" applyAlignment="1">
      <alignment horizontal="center" vertical="center" wrapText="1"/>
    </xf>
    <xf numFmtId="49" fontId="14" fillId="4" borderId="0" xfId="0" applyFont="1" applyBorder="1" applyAlignment="1">
      <alignment horizontal="center" vertical="center" wrapText="1"/>
    </xf>
    <xf numFmtId="49" fontId="16" fillId="4" borderId="0" xfId="0" applyFont="1" applyBorder="1" applyAlignment="1">
      <alignment horizontal="center" vertical="center" wrapText="1"/>
    </xf>
    <xf numFmtId="49" fontId="12" fillId="4" borderId="39" xfId="0" applyBorder="1" applyAlignment="1">
      <alignment horizontal="center" vertical="center" wrapText="1"/>
    </xf>
    <xf numFmtId="49" fontId="12" fillId="4" borderId="68" xfId="0" applyBorder="1" applyAlignment="1">
      <alignment horizontal="center" vertical="center" wrapText="1"/>
    </xf>
    <xf numFmtId="49" fontId="16" fillId="4" borderId="0" xfId="0" applyBorder="1" applyAlignment="1">
      <alignment horizontal="center" vertical="center" wrapText="1"/>
    </xf>
    <xf numFmtId="49" fontId="14" fillId="4" borderId="69" xfId="0" applyFont="1" applyBorder="1" applyAlignment="1">
      <alignment horizontal="center" vertical="center" wrapText="1"/>
    </xf>
    <xf numFmtId="49" fontId="14" fillId="4" borderId="70" xfId="0" applyFont="1" applyBorder="1" applyAlignment="1">
      <alignment horizontal="center" vertical="center" wrapText="1"/>
    </xf>
    <xf numFmtId="49" fontId="15" fillId="4" borderId="71" xfId="0" applyAlignment="1">
      <alignment horizontal="center" vertical="center" wrapText="1"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43" fontId="2" fillId="2" borderId="10" xfId="15" applyFont="1" applyFill="1" applyBorder="1" applyAlignment="1">
      <alignment horizontal="center" vertical="center" wrapText="1"/>
    </xf>
    <xf numFmtId="43" fontId="2" fillId="2" borderId="13" xfId="15" applyFont="1" applyFill="1" applyBorder="1" applyAlignment="1">
      <alignment horizontal="center" vertical="center" wrapText="1"/>
    </xf>
    <xf numFmtId="43" fontId="2" fillId="2" borderId="75" xfId="15" applyFont="1" applyFill="1" applyBorder="1" applyAlignment="1">
      <alignment horizontal="center" vertical="center" wrapText="1"/>
    </xf>
    <xf numFmtId="43" fontId="0" fillId="0" borderId="11" xfId="15" applyBorder="1" applyAlignment="1">
      <alignment vertical="center"/>
    </xf>
    <xf numFmtId="43" fontId="0" fillId="0" borderId="14" xfId="15" applyBorder="1" applyAlignment="1">
      <alignment vertical="center"/>
    </xf>
    <xf numFmtId="43" fontId="0" fillId="0" borderId="76" xfId="15" applyBorder="1" applyAlignment="1">
      <alignment vertical="center"/>
    </xf>
    <xf numFmtId="43" fontId="0" fillId="0" borderId="24" xfId="15" applyBorder="1" applyAlignment="1">
      <alignment vertical="center"/>
    </xf>
    <xf numFmtId="43" fontId="0" fillId="0" borderId="15" xfId="15" applyBorder="1" applyAlignment="1">
      <alignment vertical="center"/>
    </xf>
    <xf numFmtId="43" fontId="0" fillId="0" borderId="77" xfId="15" applyBorder="1" applyAlignment="1">
      <alignment vertical="center"/>
    </xf>
    <xf numFmtId="43" fontId="0" fillId="0" borderId="11" xfId="15" applyBorder="1" applyAlignment="1">
      <alignment horizontal="center" vertical="center"/>
    </xf>
    <xf numFmtId="43" fontId="0" fillId="0" borderId="14" xfId="15" applyBorder="1" applyAlignment="1">
      <alignment horizontal="center" vertical="center"/>
    </xf>
    <xf numFmtId="43" fontId="0" fillId="0" borderId="76" xfId="15" applyBorder="1" applyAlignment="1">
      <alignment horizontal="center" vertical="center"/>
    </xf>
    <xf numFmtId="43" fontId="0" fillId="0" borderId="24" xfId="15" applyBorder="1" applyAlignment="1">
      <alignment horizontal="center" vertical="center"/>
    </xf>
    <xf numFmtId="43" fontId="0" fillId="0" borderId="15" xfId="15" applyBorder="1" applyAlignment="1">
      <alignment horizontal="center" vertical="center"/>
    </xf>
    <xf numFmtId="43" fontId="0" fillId="0" borderId="77" xfId="15" applyBorder="1" applyAlignment="1">
      <alignment horizontal="center" vertical="center"/>
    </xf>
    <xf numFmtId="43" fontId="0" fillId="0" borderId="24" xfId="15" applyNumberFormat="1" applyBorder="1" applyAlignment="1">
      <alignment vertical="center"/>
    </xf>
    <xf numFmtId="43" fontId="0" fillId="0" borderId="15" xfId="15" applyNumberFormat="1" applyBorder="1" applyAlignment="1">
      <alignment vertical="center"/>
    </xf>
    <xf numFmtId="43" fontId="2" fillId="2" borderId="78" xfId="15" applyFont="1" applyFill="1" applyBorder="1" applyAlignment="1">
      <alignment horizontal="center" vertical="center" wrapText="1"/>
    </xf>
    <xf numFmtId="43" fontId="2" fillId="2" borderId="79" xfId="15" applyFont="1" applyFill="1" applyBorder="1" applyAlignment="1">
      <alignment horizontal="center" vertical="center" wrapText="1"/>
    </xf>
    <xf numFmtId="43" fontId="0" fillId="0" borderId="5" xfId="15" applyBorder="1" applyAlignment="1">
      <alignment horizontal="center" vertical="center"/>
    </xf>
    <xf numFmtId="43" fontId="0" fillId="0" borderId="8" xfId="15" applyBorder="1" applyAlignment="1">
      <alignment horizontal="center" vertical="center"/>
    </xf>
    <xf numFmtId="43" fontId="0" fillId="0" borderId="80" xfId="15" applyBorder="1" applyAlignment="1">
      <alignment horizontal="center" vertical="center"/>
    </xf>
    <xf numFmtId="43" fontId="0" fillId="0" borderId="81" xfId="15" applyBorder="1" applyAlignment="1">
      <alignment horizontal="center" vertical="center"/>
    </xf>
    <xf numFmtId="43" fontId="2" fillId="2" borderId="82" xfId="15" applyFont="1" applyFill="1" applyBorder="1" applyAlignment="1">
      <alignment horizontal="center" vertical="center" wrapText="1"/>
    </xf>
    <xf numFmtId="43" fontId="2" fillId="2" borderId="83" xfId="15" applyFont="1" applyFill="1" applyBorder="1" applyAlignment="1">
      <alignment horizontal="center" vertical="center" wrapText="1"/>
    </xf>
    <xf numFmtId="43" fontId="0" fillId="0" borderId="12" xfId="15" applyBorder="1" applyAlignment="1">
      <alignment horizontal="center" vertical="center"/>
    </xf>
    <xf numFmtId="43" fontId="0" fillId="0" borderId="6" xfId="15" applyBorder="1" applyAlignment="1">
      <alignment horizontal="center" vertical="center"/>
    </xf>
    <xf numFmtId="43" fontId="0" fillId="0" borderId="84" xfId="15" applyBorder="1" applyAlignment="1">
      <alignment vertical="center"/>
    </xf>
    <xf numFmtId="43" fontId="0" fillId="0" borderId="85" xfId="15" applyBorder="1" applyAlignment="1">
      <alignment vertical="center"/>
    </xf>
    <xf numFmtId="43" fontId="0" fillId="0" borderId="81" xfId="15" applyBorder="1" applyAlignment="1">
      <alignment vertical="center"/>
    </xf>
    <xf numFmtId="43" fontId="2" fillId="2" borderId="86" xfId="15" applyFont="1" applyFill="1" applyBorder="1" applyAlignment="1">
      <alignment horizontal="center" vertical="center" wrapText="1"/>
    </xf>
    <xf numFmtId="43" fontId="0" fillId="0" borderId="7" xfId="15" applyBorder="1" applyAlignment="1">
      <alignment horizontal="center" vertical="center"/>
    </xf>
    <xf numFmtId="43" fontId="0" fillId="0" borderId="87" xfId="15" applyBorder="1" applyAlignment="1">
      <alignment vertical="center"/>
    </xf>
    <xf numFmtId="43" fontId="2" fillId="2" borderId="88" xfId="15" applyFont="1" applyFill="1" applyBorder="1" applyAlignment="1">
      <alignment horizontal="center" vertical="center" wrapText="1"/>
    </xf>
    <xf numFmtId="43" fontId="2" fillId="2" borderId="89" xfId="15" applyFont="1" applyFill="1" applyBorder="1" applyAlignment="1">
      <alignment horizontal="center" vertical="center" wrapText="1"/>
    </xf>
    <xf numFmtId="43" fontId="0" fillId="0" borderId="9" xfId="15" applyBorder="1" applyAlignment="1">
      <alignment horizontal="center" vertical="center"/>
    </xf>
    <xf numFmtId="43" fontId="0" fillId="0" borderId="25" xfId="15" applyBorder="1" applyAlignment="1">
      <alignment horizontal="center" vertical="center"/>
    </xf>
    <xf numFmtId="43" fontId="0" fillId="0" borderId="84" xfId="15" applyBorder="1" applyAlignment="1">
      <alignment horizontal="center" vertical="center"/>
    </xf>
    <xf numFmtId="43" fontId="0" fillId="0" borderId="56" xfId="15" applyBorder="1" applyAlignment="1">
      <alignment horizontal="center" vertical="center"/>
    </xf>
    <xf numFmtId="43" fontId="0" fillId="0" borderId="85" xfId="15" applyBorder="1" applyAlignment="1">
      <alignment horizontal="center" vertical="center"/>
    </xf>
    <xf numFmtId="43" fontId="0" fillId="0" borderId="90" xfId="15" applyBorder="1" applyAlignment="1">
      <alignment horizontal="center" vertical="center"/>
    </xf>
    <xf numFmtId="43" fontId="0" fillId="0" borderId="12" xfId="15" applyBorder="1" applyAlignment="1">
      <alignment vertical="center"/>
    </xf>
    <xf numFmtId="43" fontId="0" fillId="0" borderId="8" xfId="15" applyBorder="1" applyAlignment="1">
      <alignment vertical="center"/>
    </xf>
    <xf numFmtId="43" fontId="2" fillId="2" borderId="91" xfId="15" applyFont="1" applyFill="1" applyBorder="1" applyAlignment="1">
      <alignment horizontal="center" vertical="center" wrapText="1"/>
    </xf>
    <xf numFmtId="43" fontId="0" fillId="0" borderId="92" xfId="15" applyBorder="1" applyAlignment="1">
      <alignment vertical="center"/>
    </xf>
    <xf numFmtId="43" fontId="0" fillId="0" borderId="93" xfId="15" applyBorder="1" applyAlignment="1">
      <alignment horizontal="justify" vertical="center"/>
    </xf>
    <xf numFmtId="43" fontId="0" fillId="0" borderId="15" xfId="15" applyBorder="1" applyAlignment="1">
      <alignment horizontal="justify" vertical="center"/>
    </xf>
    <xf numFmtId="43" fontId="0" fillId="0" borderId="77" xfId="15" applyBorder="1" applyAlignment="1">
      <alignment horizontal="justify" vertical="center"/>
    </xf>
    <xf numFmtId="43" fontId="7" fillId="0" borderId="56" xfId="15" applyFont="1" applyBorder="1" applyAlignment="1">
      <alignment horizontal="center" vertical="center"/>
    </xf>
    <xf numFmtId="43" fontId="7" fillId="0" borderId="15" xfId="15" applyFont="1" applyBorder="1" applyAlignment="1">
      <alignment horizontal="center" vertical="center"/>
    </xf>
    <xf numFmtId="43" fontId="7" fillId="0" borderId="81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2" fillId="0" borderId="0" xfId="15" applyFont="1" applyBorder="1" applyAlignment="1">
      <alignment horizontal="center" vertical="center"/>
    </xf>
    <xf numFmtId="43" fontId="2" fillId="0" borderId="0" xfId="15" applyFont="1" applyBorder="1" applyAlignment="1">
      <alignment horizontal="center" vertical="center"/>
    </xf>
    <xf numFmtId="43" fontId="2" fillId="0" borderId="0" xfId="15" applyFont="1" applyBorder="1" applyAlignment="1">
      <alignment horizontal="center" vertical="center"/>
    </xf>
    <xf numFmtId="43" fontId="2" fillId="2" borderId="94" xfId="15" applyFont="1" applyFill="1" applyBorder="1" applyAlignment="1">
      <alignment horizontal="center" vertical="center" wrapText="1"/>
    </xf>
    <xf numFmtId="43" fontId="0" fillId="0" borderId="95" xfId="15" applyBorder="1" applyAlignment="1">
      <alignment horizontal="center" vertical="center"/>
    </xf>
    <xf numFmtId="43" fontId="0" fillId="0" borderId="80" xfId="15" applyBorder="1" applyAlignment="1">
      <alignment vertical="center"/>
    </xf>
    <xf numFmtId="43" fontId="0" fillId="0" borderId="0" xfId="15" applyFont="1" applyAlignment="1">
      <alignment horizontal="left" vertical="center"/>
    </xf>
    <xf numFmtId="43" fontId="0" fillId="0" borderId="0" xfId="15" applyAlignment="1">
      <alignment horizontal="left" vertical="center"/>
    </xf>
    <xf numFmtId="43" fontId="4" fillId="0" borderId="43" xfId="15" applyFont="1" applyFill="1" applyBorder="1" applyAlignment="1">
      <alignment horizontal="center"/>
    </xf>
    <xf numFmtId="43" fontId="4" fillId="0" borderId="44" xfId="15" applyFont="1" applyFill="1" applyBorder="1" applyAlignment="1">
      <alignment horizontal="center"/>
    </xf>
    <xf numFmtId="43" fontId="4" fillId="0" borderId="45" xfId="15" applyFont="1" applyFill="1" applyBorder="1" applyAlignment="1">
      <alignment horizontal="center"/>
    </xf>
    <xf numFmtId="43" fontId="4" fillId="0" borderId="51" xfId="15" applyFont="1" applyBorder="1" applyAlignment="1">
      <alignment horizontal="center" vertical="center"/>
    </xf>
    <xf numFmtId="43" fontId="4" fillId="0" borderId="52" xfId="15" applyFont="1" applyBorder="1" applyAlignment="1">
      <alignment horizontal="center" vertical="center"/>
    </xf>
    <xf numFmtId="43" fontId="4" fillId="0" borderId="43" xfId="15" applyFont="1" applyBorder="1" applyAlignment="1">
      <alignment horizontal="center" vertical="center"/>
    </xf>
    <xf numFmtId="43" fontId="4" fillId="0" borderId="44" xfId="15" applyFont="1" applyBorder="1" applyAlignment="1">
      <alignment horizontal="center" vertical="center"/>
    </xf>
    <xf numFmtId="43" fontId="4" fillId="0" borderId="45" xfId="15" applyFont="1" applyBorder="1" applyAlignment="1">
      <alignment horizontal="center" vertical="center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 horizontal="center" wrapText="1"/>
    </xf>
    <xf numFmtId="43" fontId="1" fillId="0" borderId="0" xfId="15" applyFont="1" applyBorder="1" applyAlignment="1">
      <alignment horizontal="center" wrapText="1"/>
    </xf>
    <xf numFmtId="43" fontId="1" fillId="0" borderId="0" xfId="15" applyFont="1" applyBorder="1" applyAlignment="1">
      <alignment horizontal="center" wrapText="1"/>
    </xf>
    <xf numFmtId="43" fontId="2" fillId="0" borderId="0" xfId="15" applyFont="1" applyAlignment="1">
      <alignment horizontal="center"/>
    </xf>
    <xf numFmtId="43" fontId="2" fillId="0" borderId="0" xfId="15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zet\BUD&#379;ET%202006\PROWIZORIUM%202006\zalaczniki_do_budze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8">
          <cell r="C18" t="str">
            <v>ADMINISTRACJA PUBLICZNA</v>
          </cell>
        </row>
        <row r="19">
          <cell r="C19" t="str">
            <v>URZĘDY NACZELNYCH ORGANÓW WŁADZY PAŃSTWOWEJ, KONTROLI I OCHRONY PRAWA ORAZ SĄDOWNICTWA</v>
          </cell>
        </row>
        <row r="21">
          <cell r="C21" t="str">
            <v>BEZPIECZEŃSTWO PUBLICZNE I OCHRONA PRZECIWPOŻAROWA</v>
          </cell>
        </row>
        <row r="27">
          <cell r="C27" t="str">
            <v>POMOC SPOŁECZNA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C10">
      <selection activeCell="A2" sqref="A2:I2"/>
    </sheetView>
  </sheetViews>
  <sheetFormatPr defaultColWidth="9.140625" defaultRowHeight="12.75"/>
  <cols>
    <col min="1" max="1" width="7.140625" style="4" customWidth="1"/>
    <col min="2" max="2" width="9.28125" style="4" customWidth="1"/>
    <col min="3" max="3" width="0.9921875" style="4" customWidth="1"/>
    <col min="4" max="4" width="8.7109375" style="4" customWidth="1"/>
    <col min="5" max="5" width="58.7109375" style="4" customWidth="1"/>
    <col min="6" max="6" width="18.8515625" style="4" customWidth="1"/>
    <col min="7" max="7" width="19.421875" style="4" customWidth="1"/>
    <col min="8" max="8" width="9.8515625" style="4" customWidth="1"/>
    <col min="9" max="9" width="8.57421875" style="4" customWidth="1"/>
    <col min="10" max="16384" width="9.140625" style="4" customWidth="1"/>
  </cols>
  <sheetData>
    <row r="1" spans="1:9" ht="18.75" customHeight="1">
      <c r="A1" s="144"/>
      <c r="B1" s="144"/>
      <c r="C1" s="144"/>
      <c r="D1" s="144"/>
      <c r="E1" s="324" t="s">
        <v>432</v>
      </c>
      <c r="F1" s="324"/>
      <c r="G1" s="324"/>
      <c r="H1" s="324"/>
      <c r="I1" s="324"/>
    </row>
    <row r="2" spans="1:9" ht="23.25" customHeight="1" thickBot="1">
      <c r="A2" s="329" t="s">
        <v>149</v>
      </c>
      <c r="B2" s="330"/>
      <c r="C2" s="330"/>
      <c r="D2" s="330"/>
      <c r="E2" s="330"/>
      <c r="F2" s="330"/>
      <c r="G2" s="330"/>
      <c r="H2" s="330"/>
      <c r="I2" s="330"/>
    </row>
    <row r="3" spans="1:9" ht="16.5" customHeight="1" thickTop="1">
      <c r="A3" s="131" t="s">
        <v>0</v>
      </c>
      <c r="B3" s="331" t="s">
        <v>1</v>
      </c>
      <c r="C3" s="331"/>
      <c r="D3" s="132" t="s">
        <v>150</v>
      </c>
      <c r="E3" s="132" t="s">
        <v>151</v>
      </c>
      <c r="F3" s="132" t="s">
        <v>152</v>
      </c>
      <c r="G3" s="132" t="s">
        <v>153</v>
      </c>
      <c r="H3" s="331" t="s">
        <v>154</v>
      </c>
      <c r="I3" s="332"/>
    </row>
    <row r="4" spans="1:9" ht="16.5" customHeight="1">
      <c r="A4" s="133" t="s">
        <v>3</v>
      </c>
      <c r="B4" s="311"/>
      <c r="C4" s="311"/>
      <c r="D4" s="125"/>
      <c r="E4" s="134" t="s">
        <v>121</v>
      </c>
      <c r="F4" s="126" t="s">
        <v>155</v>
      </c>
      <c r="G4" s="126" t="s">
        <v>156</v>
      </c>
      <c r="H4" s="312" t="s">
        <v>157</v>
      </c>
      <c r="I4" s="313"/>
    </row>
    <row r="5" spans="1:9" ht="16.5" customHeight="1">
      <c r="A5" s="135"/>
      <c r="B5" s="305" t="s">
        <v>158</v>
      </c>
      <c r="C5" s="305"/>
      <c r="D5" s="136"/>
      <c r="E5" s="137" t="s">
        <v>159</v>
      </c>
      <c r="F5" s="138" t="s">
        <v>160</v>
      </c>
      <c r="G5" s="138" t="s">
        <v>161</v>
      </c>
      <c r="H5" s="306" t="s">
        <v>162</v>
      </c>
      <c r="I5" s="307"/>
    </row>
    <row r="6" spans="1:9" ht="41.25" customHeight="1">
      <c r="A6" s="139"/>
      <c r="B6" s="308"/>
      <c r="C6" s="308"/>
      <c r="D6" s="129" t="s">
        <v>163</v>
      </c>
      <c r="E6" s="140" t="s">
        <v>164</v>
      </c>
      <c r="F6" s="124" t="s">
        <v>165</v>
      </c>
      <c r="G6" s="124" t="s">
        <v>161</v>
      </c>
      <c r="H6" s="309" t="s">
        <v>166</v>
      </c>
      <c r="I6" s="310"/>
    </row>
    <row r="7" spans="1:9" ht="16.5" customHeight="1">
      <c r="A7" s="135"/>
      <c r="B7" s="305" t="s">
        <v>122</v>
      </c>
      <c r="C7" s="305"/>
      <c r="D7" s="136"/>
      <c r="E7" s="137" t="s">
        <v>123</v>
      </c>
      <c r="F7" s="138" t="s">
        <v>167</v>
      </c>
      <c r="G7" s="138" t="s">
        <v>168</v>
      </c>
      <c r="H7" s="306" t="s">
        <v>169</v>
      </c>
      <c r="I7" s="307"/>
    </row>
    <row r="8" spans="1:9" ht="16.5" customHeight="1">
      <c r="A8" s="139"/>
      <c r="B8" s="308"/>
      <c r="C8" s="308"/>
      <c r="D8" s="129" t="s">
        <v>170</v>
      </c>
      <c r="E8" s="140" t="s">
        <v>171</v>
      </c>
      <c r="F8" s="124" t="s">
        <v>172</v>
      </c>
      <c r="G8" s="124" t="s">
        <v>168</v>
      </c>
      <c r="H8" s="309" t="s">
        <v>173</v>
      </c>
      <c r="I8" s="310"/>
    </row>
    <row r="9" spans="1:9" ht="16.5" customHeight="1">
      <c r="A9" s="133" t="s">
        <v>5</v>
      </c>
      <c r="B9" s="311"/>
      <c r="C9" s="311"/>
      <c r="D9" s="125"/>
      <c r="E9" s="134" t="s">
        <v>174</v>
      </c>
      <c r="F9" s="126" t="s">
        <v>175</v>
      </c>
      <c r="G9" s="126" t="s">
        <v>176</v>
      </c>
      <c r="H9" s="312" t="s">
        <v>177</v>
      </c>
      <c r="I9" s="313"/>
    </row>
    <row r="10" spans="1:9" ht="16.5" customHeight="1">
      <c r="A10" s="135"/>
      <c r="B10" s="305" t="s">
        <v>6</v>
      </c>
      <c r="C10" s="305"/>
      <c r="D10" s="136"/>
      <c r="E10" s="137" t="s">
        <v>178</v>
      </c>
      <c r="F10" s="138" t="s">
        <v>175</v>
      </c>
      <c r="G10" s="138" t="s">
        <v>176</v>
      </c>
      <c r="H10" s="306" t="s">
        <v>177</v>
      </c>
      <c r="I10" s="307"/>
    </row>
    <row r="11" spans="1:9" ht="42.75" customHeight="1">
      <c r="A11" s="139"/>
      <c r="B11" s="308"/>
      <c r="C11" s="308"/>
      <c r="D11" s="129" t="s">
        <v>163</v>
      </c>
      <c r="E11" s="140" t="s">
        <v>164</v>
      </c>
      <c r="F11" s="124" t="s">
        <v>175</v>
      </c>
      <c r="G11" s="124" t="s">
        <v>176</v>
      </c>
      <c r="H11" s="309" t="s">
        <v>177</v>
      </c>
      <c r="I11" s="310"/>
    </row>
    <row r="12" spans="1:9" ht="16.5" customHeight="1">
      <c r="A12" s="133" t="s">
        <v>179</v>
      </c>
      <c r="B12" s="311"/>
      <c r="C12" s="311"/>
      <c r="D12" s="125"/>
      <c r="E12" s="134" t="s">
        <v>180</v>
      </c>
      <c r="F12" s="126" t="s">
        <v>181</v>
      </c>
      <c r="G12" s="126" t="s">
        <v>182</v>
      </c>
      <c r="H12" s="312" t="s">
        <v>183</v>
      </c>
      <c r="I12" s="313"/>
    </row>
    <row r="13" spans="1:9" ht="16.5" customHeight="1">
      <c r="A13" s="135"/>
      <c r="B13" s="305" t="s">
        <v>184</v>
      </c>
      <c r="C13" s="305"/>
      <c r="D13" s="136"/>
      <c r="E13" s="137" t="s">
        <v>123</v>
      </c>
      <c r="F13" s="138" t="s">
        <v>185</v>
      </c>
      <c r="G13" s="138" t="s">
        <v>182</v>
      </c>
      <c r="H13" s="306" t="s">
        <v>186</v>
      </c>
      <c r="I13" s="307"/>
    </row>
    <row r="14" spans="1:9" ht="16.5" customHeight="1">
      <c r="A14" s="139"/>
      <c r="B14" s="308"/>
      <c r="C14" s="308"/>
      <c r="D14" s="129" t="s">
        <v>187</v>
      </c>
      <c r="E14" s="140" t="s">
        <v>188</v>
      </c>
      <c r="F14" s="124" t="s">
        <v>189</v>
      </c>
      <c r="G14" s="124" t="s">
        <v>182</v>
      </c>
      <c r="H14" s="309" t="s">
        <v>190</v>
      </c>
      <c r="I14" s="310"/>
    </row>
    <row r="15" spans="1:9" ht="42.75" customHeight="1">
      <c r="A15" s="133" t="s">
        <v>191</v>
      </c>
      <c r="B15" s="311"/>
      <c r="C15" s="311"/>
      <c r="D15" s="125"/>
      <c r="E15" s="134" t="s">
        <v>192</v>
      </c>
      <c r="F15" s="126" t="s">
        <v>193</v>
      </c>
      <c r="G15" s="126" t="s">
        <v>194</v>
      </c>
      <c r="H15" s="312" t="s">
        <v>195</v>
      </c>
      <c r="I15" s="313"/>
    </row>
    <row r="16" spans="1:9" ht="42" customHeight="1">
      <c r="A16" s="135"/>
      <c r="B16" s="305" t="s">
        <v>196</v>
      </c>
      <c r="C16" s="305"/>
      <c r="D16" s="136"/>
      <c r="E16" s="137" t="s">
        <v>197</v>
      </c>
      <c r="F16" s="138" t="s">
        <v>198</v>
      </c>
      <c r="G16" s="138" t="s">
        <v>194</v>
      </c>
      <c r="H16" s="306" t="s">
        <v>199</v>
      </c>
      <c r="I16" s="307"/>
    </row>
    <row r="17" spans="1:9" ht="16.5" customHeight="1">
      <c r="A17" s="139"/>
      <c r="B17" s="308"/>
      <c r="C17" s="308"/>
      <c r="D17" s="129" t="s">
        <v>200</v>
      </c>
      <c r="E17" s="140" t="s">
        <v>201</v>
      </c>
      <c r="F17" s="124" t="s">
        <v>194</v>
      </c>
      <c r="G17" s="124" t="s">
        <v>194</v>
      </c>
      <c r="H17" s="309" t="s">
        <v>202</v>
      </c>
      <c r="I17" s="310"/>
    </row>
    <row r="18" spans="1:9" ht="16.5" customHeight="1">
      <c r="A18" s="133" t="s">
        <v>11</v>
      </c>
      <c r="B18" s="311"/>
      <c r="C18" s="311"/>
      <c r="D18" s="125"/>
      <c r="E18" s="134" t="s">
        <v>203</v>
      </c>
      <c r="F18" s="126" t="s">
        <v>204</v>
      </c>
      <c r="G18" s="126" t="s">
        <v>205</v>
      </c>
      <c r="H18" s="312" t="s">
        <v>206</v>
      </c>
      <c r="I18" s="313"/>
    </row>
    <row r="19" spans="1:9" ht="26.25" customHeight="1">
      <c r="A19" s="135"/>
      <c r="B19" s="305" t="s">
        <v>207</v>
      </c>
      <c r="C19" s="305"/>
      <c r="D19" s="136"/>
      <c r="E19" s="137" t="s">
        <v>208</v>
      </c>
      <c r="F19" s="138" t="s">
        <v>204</v>
      </c>
      <c r="G19" s="138" t="s">
        <v>205</v>
      </c>
      <c r="H19" s="306" t="s">
        <v>206</v>
      </c>
      <c r="I19" s="307"/>
    </row>
    <row r="20" spans="1:9" ht="16.5" customHeight="1" thickBot="1">
      <c r="A20" s="141"/>
      <c r="B20" s="319"/>
      <c r="C20" s="319"/>
      <c r="D20" s="142" t="s">
        <v>170</v>
      </c>
      <c r="E20" s="143" t="s">
        <v>171</v>
      </c>
      <c r="F20" s="128" t="s">
        <v>204</v>
      </c>
      <c r="G20" s="128" t="s">
        <v>205</v>
      </c>
      <c r="H20" s="320" t="s">
        <v>206</v>
      </c>
      <c r="I20" s="321"/>
    </row>
    <row r="21" spans="1:9" ht="15.75" customHeight="1" thickBot="1" thickTop="1">
      <c r="A21" s="333"/>
      <c r="B21" s="333"/>
      <c r="C21" s="333"/>
      <c r="D21" s="333"/>
      <c r="E21" s="314"/>
      <c r="F21" s="314"/>
      <c r="G21" s="314"/>
      <c r="H21" s="314"/>
      <c r="I21" s="314"/>
    </row>
    <row r="22" spans="1:9" ht="16.5" customHeight="1" thickBot="1" thickTop="1">
      <c r="A22" s="315" t="s">
        <v>209</v>
      </c>
      <c r="B22" s="316"/>
      <c r="C22" s="316"/>
      <c r="D22" s="316"/>
      <c r="E22" s="316"/>
      <c r="F22" s="130" t="s">
        <v>210</v>
      </c>
      <c r="G22" s="130" t="s">
        <v>211</v>
      </c>
      <c r="H22" s="317" t="s">
        <v>212</v>
      </c>
      <c r="I22" s="318"/>
    </row>
    <row r="23" spans="1:9" ht="26.25" customHeight="1" thickBot="1" thickTop="1">
      <c r="A23" s="145"/>
      <c r="B23" s="145"/>
      <c r="C23" s="145"/>
      <c r="D23" s="145"/>
      <c r="E23" s="145"/>
      <c r="F23" s="145"/>
      <c r="G23" s="145"/>
      <c r="H23" s="145"/>
      <c r="I23" s="145"/>
    </row>
    <row r="24" spans="4:9" ht="21.75" customHeight="1" thickTop="1">
      <c r="D24" s="146" t="s">
        <v>150</v>
      </c>
      <c r="E24" s="147" t="s">
        <v>151</v>
      </c>
      <c r="F24" s="147" t="s">
        <v>152</v>
      </c>
      <c r="G24" s="147" t="s">
        <v>153</v>
      </c>
      <c r="H24" s="325" t="s">
        <v>154</v>
      </c>
      <c r="I24" s="326"/>
    </row>
    <row r="25" spans="4:9" ht="18" customHeight="1" thickBot="1">
      <c r="D25" s="141" t="s">
        <v>213</v>
      </c>
      <c r="E25" s="148" t="s">
        <v>214</v>
      </c>
      <c r="F25" s="151" t="s">
        <v>215</v>
      </c>
      <c r="G25" s="151" t="s">
        <v>428</v>
      </c>
      <c r="H25" s="327" t="s">
        <v>429</v>
      </c>
      <c r="I25" s="328"/>
    </row>
    <row r="26" spans="4:9" ht="14.25" thickBot="1" thickTop="1">
      <c r="D26" s="3"/>
      <c r="E26" s="149" t="s">
        <v>209</v>
      </c>
      <c r="F26" s="150">
        <v>7571185.66</v>
      </c>
      <c r="G26" s="150">
        <v>194826.01</v>
      </c>
      <c r="H26" s="322">
        <v>7766011.67</v>
      </c>
      <c r="I26" s="323"/>
    </row>
    <row r="27" ht="13.5" thickTop="1"/>
  </sheetData>
  <mergeCells count="45">
    <mergeCell ref="H26:I26"/>
    <mergeCell ref="E1:I1"/>
    <mergeCell ref="H24:I24"/>
    <mergeCell ref="H25:I25"/>
    <mergeCell ref="A2:I2"/>
    <mergeCell ref="B3:C3"/>
    <mergeCell ref="H3:I3"/>
    <mergeCell ref="B4:C4"/>
    <mergeCell ref="H4:I4"/>
    <mergeCell ref="A21:D21"/>
    <mergeCell ref="E21:I21"/>
    <mergeCell ref="A22:E22"/>
    <mergeCell ref="H22:I22"/>
    <mergeCell ref="B19:C19"/>
    <mergeCell ref="H19:I19"/>
    <mergeCell ref="B20:C20"/>
    <mergeCell ref="H20:I20"/>
    <mergeCell ref="B17:C17"/>
    <mergeCell ref="H17:I17"/>
    <mergeCell ref="B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B7:C7"/>
    <mergeCell ref="H7:I7"/>
    <mergeCell ref="B8:C8"/>
    <mergeCell ref="H8:I8"/>
    <mergeCell ref="B5:C5"/>
    <mergeCell ref="H5:I5"/>
    <mergeCell ref="B6:C6"/>
    <mergeCell ref="H6:I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C13">
      <selection activeCell="E15" sqref="E15"/>
    </sheetView>
  </sheetViews>
  <sheetFormatPr defaultColWidth="9.140625" defaultRowHeight="12.75"/>
  <cols>
    <col min="1" max="1" width="7.57421875" style="4" customWidth="1"/>
    <col min="2" max="2" width="8.8515625" style="4" customWidth="1"/>
    <col min="3" max="3" width="0.9921875" style="4" customWidth="1"/>
    <col min="4" max="4" width="9.28125" style="4" customWidth="1"/>
    <col min="5" max="5" width="53.57421875" style="4" customWidth="1"/>
    <col min="6" max="6" width="20.421875" style="4" customWidth="1"/>
    <col min="7" max="7" width="19.7109375" style="4" customWidth="1"/>
    <col min="8" max="8" width="9.8515625" style="4" customWidth="1"/>
    <col min="9" max="9" width="11.28125" style="4" customWidth="1"/>
    <col min="10" max="16384" width="9.140625" style="4" customWidth="1"/>
  </cols>
  <sheetData>
    <row r="1" spans="1:9" ht="33.75" customHeight="1">
      <c r="A1" s="127"/>
      <c r="B1" s="127"/>
      <c r="C1" s="127"/>
      <c r="D1" s="127"/>
      <c r="E1" s="324" t="s">
        <v>433</v>
      </c>
      <c r="F1" s="324"/>
      <c r="G1" s="324"/>
      <c r="H1" s="324"/>
      <c r="I1" s="324"/>
    </row>
    <row r="2" spans="1:9" ht="29.25" customHeight="1" thickBot="1">
      <c r="A2" s="334" t="s">
        <v>302</v>
      </c>
      <c r="B2" s="335"/>
      <c r="C2" s="335"/>
      <c r="D2" s="335"/>
      <c r="E2" s="335"/>
      <c r="F2" s="335"/>
      <c r="G2" s="335"/>
      <c r="H2" s="335"/>
      <c r="I2" s="335"/>
    </row>
    <row r="3" spans="1:9" ht="16.5" customHeight="1" thickTop="1">
      <c r="A3" s="131" t="s">
        <v>0</v>
      </c>
      <c r="B3" s="331" t="s">
        <v>1</v>
      </c>
      <c r="C3" s="331"/>
      <c r="D3" s="132" t="s">
        <v>150</v>
      </c>
      <c r="E3" s="132" t="s">
        <v>151</v>
      </c>
      <c r="F3" s="132" t="s">
        <v>152</v>
      </c>
      <c r="G3" s="132" t="s">
        <v>153</v>
      </c>
      <c r="H3" s="331" t="s">
        <v>154</v>
      </c>
      <c r="I3" s="332"/>
    </row>
    <row r="4" spans="1:9" ht="16.5" customHeight="1">
      <c r="A4" s="133" t="s">
        <v>3</v>
      </c>
      <c r="B4" s="311"/>
      <c r="C4" s="311"/>
      <c r="D4" s="125"/>
      <c r="E4" s="134" t="s">
        <v>121</v>
      </c>
      <c r="F4" s="126" t="s">
        <v>216</v>
      </c>
      <c r="G4" s="126" t="s">
        <v>217</v>
      </c>
      <c r="H4" s="312" t="s">
        <v>218</v>
      </c>
      <c r="I4" s="313"/>
    </row>
    <row r="5" spans="1:9" ht="16.5" customHeight="1">
      <c r="A5" s="135"/>
      <c r="B5" s="305" t="s">
        <v>158</v>
      </c>
      <c r="C5" s="305"/>
      <c r="D5" s="136"/>
      <c r="E5" s="137" t="s">
        <v>159</v>
      </c>
      <c r="F5" s="138" t="s">
        <v>219</v>
      </c>
      <c r="G5" s="138" t="s">
        <v>217</v>
      </c>
      <c r="H5" s="306" t="s">
        <v>220</v>
      </c>
      <c r="I5" s="307"/>
    </row>
    <row r="6" spans="1:9" ht="16.5" customHeight="1">
      <c r="A6" s="139"/>
      <c r="B6" s="308"/>
      <c r="C6" s="308"/>
      <c r="D6" s="129" t="s">
        <v>4</v>
      </c>
      <c r="E6" s="140" t="s">
        <v>221</v>
      </c>
      <c r="F6" s="124" t="s">
        <v>222</v>
      </c>
      <c r="G6" s="124" t="s">
        <v>217</v>
      </c>
      <c r="H6" s="309" t="s">
        <v>223</v>
      </c>
      <c r="I6" s="310"/>
    </row>
    <row r="7" spans="1:9" ht="16.5" customHeight="1">
      <c r="A7" s="133" t="s">
        <v>5</v>
      </c>
      <c r="B7" s="311"/>
      <c r="C7" s="311"/>
      <c r="D7" s="125"/>
      <c r="E7" s="134" t="s">
        <v>174</v>
      </c>
      <c r="F7" s="126" t="s">
        <v>224</v>
      </c>
      <c r="G7" s="126" t="s">
        <v>177</v>
      </c>
      <c r="H7" s="312" t="s">
        <v>224</v>
      </c>
      <c r="I7" s="313"/>
    </row>
    <row r="8" spans="1:9" ht="16.5" customHeight="1">
      <c r="A8" s="135"/>
      <c r="B8" s="305" t="s">
        <v>6</v>
      </c>
      <c r="C8" s="305"/>
      <c r="D8" s="136"/>
      <c r="E8" s="137" t="s">
        <v>178</v>
      </c>
      <c r="F8" s="138" t="s">
        <v>225</v>
      </c>
      <c r="G8" s="138" t="s">
        <v>177</v>
      </c>
      <c r="H8" s="306" t="s">
        <v>225</v>
      </c>
      <c r="I8" s="307"/>
    </row>
    <row r="9" spans="1:9" ht="16.5" customHeight="1">
      <c r="A9" s="139"/>
      <c r="B9" s="308"/>
      <c r="C9" s="308"/>
      <c r="D9" s="129" t="s">
        <v>23</v>
      </c>
      <c r="E9" s="140" t="s">
        <v>226</v>
      </c>
      <c r="F9" s="124" t="s">
        <v>227</v>
      </c>
      <c r="G9" s="124" t="s">
        <v>228</v>
      </c>
      <c r="H9" s="309" t="s">
        <v>229</v>
      </c>
      <c r="I9" s="310"/>
    </row>
    <row r="10" spans="1:9" ht="16.5" customHeight="1">
      <c r="A10" s="139"/>
      <c r="B10" s="308"/>
      <c r="C10" s="308"/>
      <c r="D10" s="129" t="s">
        <v>22</v>
      </c>
      <c r="E10" s="140" t="s">
        <v>230</v>
      </c>
      <c r="F10" s="124" t="s">
        <v>231</v>
      </c>
      <c r="G10" s="124" t="s">
        <v>232</v>
      </c>
      <c r="H10" s="309" t="s">
        <v>233</v>
      </c>
      <c r="I10" s="310"/>
    </row>
    <row r="11" spans="1:9" ht="16.5" customHeight="1">
      <c r="A11" s="133" t="s">
        <v>234</v>
      </c>
      <c r="B11" s="311"/>
      <c r="C11" s="311"/>
      <c r="D11" s="125"/>
      <c r="E11" s="134" t="s">
        <v>235</v>
      </c>
      <c r="F11" s="126" t="s">
        <v>236</v>
      </c>
      <c r="G11" s="126" t="s">
        <v>237</v>
      </c>
      <c r="H11" s="312" t="s">
        <v>238</v>
      </c>
      <c r="I11" s="313"/>
    </row>
    <row r="12" spans="1:9" ht="16.5" customHeight="1">
      <c r="A12" s="135"/>
      <c r="B12" s="305" t="s">
        <v>239</v>
      </c>
      <c r="C12" s="305"/>
      <c r="D12" s="136"/>
      <c r="E12" s="137" t="s">
        <v>123</v>
      </c>
      <c r="F12" s="138" t="s">
        <v>240</v>
      </c>
      <c r="G12" s="138" t="s">
        <v>237</v>
      </c>
      <c r="H12" s="306" t="s">
        <v>241</v>
      </c>
      <c r="I12" s="307"/>
    </row>
    <row r="13" spans="1:9" ht="16.5" customHeight="1">
      <c r="A13" s="139"/>
      <c r="B13" s="308"/>
      <c r="C13" s="308"/>
      <c r="D13" s="129" t="s">
        <v>242</v>
      </c>
      <c r="E13" s="140" t="s">
        <v>243</v>
      </c>
      <c r="F13" s="124" t="s">
        <v>244</v>
      </c>
      <c r="G13" s="124" t="s">
        <v>245</v>
      </c>
      <c r="H13" s="309" t="s">
        <v>246</v>
      </c>
      <c r="I13" s="310"/>
    </row>
    <row r="14" spans="1:9" ht="16.5" customHeight="1">
      <c r="A14" s="139"/>
      <c r="B14" s="308"/>
      <c r="C14" s="308"/>
      <c r="D14" s="129" t="s">
        <v>25</v>
      </c>
      <c r="E14" s="140" t="s">
        <v>247</v>
      </c>
      <c r="F14" s="124" t="s">
        <v>248</v>
      </c>
      <c r="G14" s="124" t="s">
        <v>249</v>
      </c>
      <c r="H14" s="309" t="s">
        <v>250</v>
      </c>
      <c r="I14" s="310"/>
    </row>
    <row r="15" spans="1:9" ht="28.5" customHeight="1">
      <c r="A15" s="139"/>
      <c r="B15" s="308"/>
      <c r="C15" s="308"/>
      <c r="D15" s="129" t="s">
        <v>251</v>
      </c>
      <c r="E15" s="140" t="s">
        <v>252</v>
      </c>
      <c r="F15" s="124" t="s">
        <v>253</v>
      </c>
      <c r="G15" s="124" t="s">
        <v>254</v>
      </c>
      <c r="H15" s="309" t="s">
        <v>202</v>
      </c>
      <c r="I15" s="310"/>
    </row>
    <row r="16" spans="1:9" ht="16.5" customHeight="1">
      <c r="A16" s="133" t="s">
        <v>179</v>
      </c>
      <c r="B16" s="311"/>
      <c r="C16" s="311"/>
      <c r="D16" s="125"/>
      <c r="E16" s="134" t="s">
        <v>180</v>
      </c>
      <c r="F16" s="126" t="s">
        <v>255</v>
      </c>
      <c r="G16" s="126" t="s">
        <v>256</v>
      </c>
      <c r="H16" s="312" t="s">
        <v>257</v>
      </c>
      <c r="I16" s="313"/>
    </row>
    <row r="17" spans="1:9" ht="16.5" customHeight="1">
      <c r="A17" s="135"/>
      <c r="B17" s="305" t="s">
        <v>258</v>
      </c>
      <c r="C17" s="305"/>
      <c r="D17" s="136"/>
      <c r="E17" s="137" t="s">
        <v>259</v>
      </c>
      <c r="F17" s="138" t="s">
        <v>260</v>
      </c>
      <c r="G17" s="138" t="s">
        <v>256</v>
      </c>
      <c r="H17" s="306" t="s">
        <v>261</v>
      </c>
      <c r="I17" s="307"/>
    </row>
    <row r="18" spans="1:9" ht="16.5" customHeight="1">
      <c r="A18" s="139"/>
      <c r="B18" s="308"/>
      <c r="C18" s="308"/>
      <c r="D18" s="129" t="s">
        <v>262</v>
      </c>
      <c r="E18" s="140" t="s">
        <v>263</v>
      </c>
      <c r="F18" s="124" t="s">
        <v>264</v>
      </c>
      <c r="G18" s="124" t="s">
        <v>256</v>
      </c>
      <c r="H18" s="309" t="s">
        <v>265</v>
      </c>
      <c r="I18" s="310"/>
    </row>
    <row r="19" spans="1:9" ht="16.5" customHeight="1">
      <c r="A19" s="133" t="s">
        <v>266</v>
      </c>
      <c r="B19" s="311"/>
      <c r="C19" s="311"/>
      <c r="D19" s="125"/>
      <c r="E19" s="134" t="s">
        <v>267</v>
      </c>
      <c r="F19" s="126" t="s">
        <v>268</v>
      </c>
      <c r="G19" s="126" t="s">
        <v>269</v>
      </c>
      <c r="H19" s="312" t="s">
        <v>270</v>
      </c>
      <c r="I19" s="313"/>
    </row>
    <row r="20" spans="1:9" ht="16.5" customHeight="1">
      <c r="A20" s="135"/>
      <c r="B20" s="305" t="s">
        <v>271</v>
      </c>
      <c r="C20" s="305"/>
      <c r="D20" s="136"/>
      <c r="E20" s="137" t="s">
        <v>139</v>
      </c>
      <c r="F20" s="138" t="s">
        <v>268</v>
      </c>
      <c r="G20" s="138" t="s">
        <v>269</v>
      </c>
      <c r="H20" s="306" t="s">
        <v>270</v>
      </c>
      <c r="I20" s="307"/>
    </row>
    <row r="21" spans="1:9" ht="16.5" customHeight="1">
      <c r="A21" s="139"/>
      <c r="B21" s="308"/>
      <c r="C21" s="308"/>
      <c r="D21" s="129" t="s">
        <v>23</v>
      </c>
      <c r="E21" s="140" t="s">
        <v>226</v>
      </c>
      <c r="F21" s="124" t="s">
        <v>268</v>
      </c>
      <c r="G21" s="124" t="s">
        <v>269</v>
      </c>
      <c r="H21" s="309" t="s">
        <v>270</v>
      </c>
      <c r="I21" s="310"/>
    </row>
    <row r="22" spans="1:9" ht="16.5" customHeight="1">
      <c r="A22" s="133" t="s">
        <v>272</v>
      </c>
      <c r="B22" s="311"/>
      <c r="C22" s="311"/>
      <c r="D22" s="125"/>
      <c r="E22" s="134" t="s">
        <v>273</v>
      </c>
      <c r="F22" s="126" t="s">
        <v>274</v>
      </c>
      <c r="G22" s="126" t="s">
        <v>275</v>
      </c>
      <c r="H22" s="312" t="s">
        <v>276</v>
      </c>
      <c r="I22" s="313"/>
    </row>
    <row r="23" spans="1:9" ht="16.5" customHeight="1">
      <c r="A23" s="135"/>
      <c r="B23" s="305" t="s">
        <v>277</v>
      </c>
      <c r="C23" s="305"/>
      <c r="D23" s="136"/>
      <c r="E23" s="137" t="s">
        <v>278</v>
      </c>
      <c r="F23" s="138" t="s">
        <v>253</v>
      </c>
      <c r="G23" s="138" t="s">
        <v>275</v>
      </c>
      <c r="H23" s="306" t="s">
        <v>279</v>
      </c>
      <c r="I23" s="307"/>
    </row>
    <row r="24" spans="1:9" ht="29.25" customHeight="1">
      <c r="A24" s="139"/>
      <c r="B24" s="308"/>
      <c r="C24" s="308"/>
      <c r="D24" s="129" t="s">
        <v>251</v>
      </c>
      <c r="E24" s="140" t="s">
        <v>252</v>
      </c>
      <c r="F24" s="124" t="s">
        <v>177</v>
      </c>
      <c r="G24" s="124" t="s">
        <v>275</v>
      </c>
      <c r="H24" s="309" t="s">
        <v>275</v>
      </c>
      <c r="I24" s="310"/>
    </row>
    <row r="25" spans="1:9" ht="16.5" customHeight="1">
      <c r="A25" s="133" t="s">
        <v>20</v>
      </c>
      <c r="B25" s="311"/>
      <c r="C25" s="311"/>
      <c r="D25" s="125"/>
      <c r="E25" s="134" t="s">
        <v>280</v>
      </c>
      <c r="F25" s="126" t="s">
        <v>281</v>
      </c>
      <c r="G25" s="126" t="s">
        <v>282</v>
      </c>
      <c r="H25" s="312" t="s">
        <v>283</v>
      </c>
      <c r="I25" s="313"/>
    </row>
    <row r="26" spans="1:9" ht="16.5" customHeight="1">
      <c r="A26" s="135"/>
      <c r="B26" s="305" t="s">
        <v>21</v>
      </c>
      <c r="C26" s="305"/>
      <c r="D26" s="136"/>
      <c r="E26" s="137" t="s">
        <v>284</v>
      </c>
      <c r="F26" s="138" t="s">
        <v>285</v>
      </c>
      <c r="G26" s="138" t="s">
        <v>286</v>
      </c>
      <c r="H26" s="306" t="s">
        <v>287</v>
      </c>
      <c r="I26" s="307"/>
    </row>
    <row r="27" spans="1:9" ht="16.5" customHeight="1">
      <c r="A27" s="139"/>
      <c r="B27" s="308"/>
      <c r="C27" s="308"/>
      <c r="D27" s="129" t="s">
        <v>23</v>
      </c>
      <c r="E27" s="140" t="s">
        <v>226</v>
      </c>
      <c r="F27" s="124" t="s">
        <v>288</v>
      </c>
      <c r="G27" s="124" t="s">
        <v>286</v>
      </c>
      <c r="H27" s="309" t="s">
        <v>289</v>
      </c>
      <c r="I27" s="310"/>
    </row>
    <row r="28" spans="1:9" ht="16.5" customHeight="1">
      <c r="A28" s="135"/>
      <c r="B28" s="303" t="s">
        <v>362</v>
      </c>
      <c r="C28" s="303"/>
      <c r="D28" s="255"/>
      <c r="E28" s="256" t="s">
        <v>364</v>
      </c>
      <c r="F28" s="254" t="s">
        <v>365</v>
      </c>
      <c r="G28" s="254" t="s">
        <v>202</v>
      </c>
      <c r="H28" s="304" t="s">
        <v>366</v>
      </c>
      <c r="I28" s="304"/>
    </row>
    <row r="29" spans="1:9" ht="33.75" customHeight="1">
      <c r="A29" s="139"/>
      <c r="B29" s="336"/>
      <c r="C29" s="336"/>
      <c r="D29" s="257" t="s">
        <v>363</v>
      </c>
      <c r="E29" s="252" t="s">
        <v>367</v>
      </c>
      <c r="F29" s="253" t="s">
        <v>368</v>
      </c>
      <c r="G29" s="253" t="s">
        <v>202</v>
      </c>
      <c r="H29" s="302" t="s">
        <v>369</v>
      </c>
      <c r="I29" s="302"/>
    </row>
    <row r="30" spans="1:9" ht="16.5" customHeight="1">
      <c r="A30" s="133" t="s">
        <v>17</v>
      </c>
      <c r="B30" s="311"/>
      <c r="C30" s="311"/>
      <c r="D30" s="125"/>
      <c r="E30" s="134" t="s">
        <v>291</v>
      </c>
      <c r="F30" s="126" t="s">
        <v>292</v>
      </c>
      <c r="G30" s="126" t="s">
        <v>177</v>
      </c>
      <c r="H30" s="312" t="s">
        <v>292</v>
      </c>
      <c r="I30" s="313"/>
    </row>
    <row r="31" spans="1:9" ht="16.5" customHeight="1">
      <c r="A31" s="135"/>
      <c r="B31" s="305" t="s">
        <v>18</v>
      </c>
      <c r="C31" s="305"/>
      <c r="D31" s="136"/>
      <c r="E31" s="137" t="s">
        <v>123</v>
      </c>
      <c r="F31" s="138" t="s">
        <v>293</v>
      </c>
      <c r="G31" s="138" t="s">
        <v>177</v>
      </c>
      <c r="H31" s="306" t="s">
        <v>293</v>
      </c>
      <c r="I31" s="307"/>
    </row>
    <row r="32" spans="1:9" ht="16.5" customHeight="1">
      <c r="A32" s="139"/>
      <c r="B32" s="308"/>
      <c r="C32" s="308"/>
      <c r="D32" s="129" t="s">
        <v>4</v>
      </c>
      <c r="E32" s="140" t="s">
        <v>221</v>
      </c>
      <c r="F32" s="124" t="s">
        <v>294</v>
      </c>
      <c r="G32" s="124" t="s">
        <v>253</v>
      </c>
      <c r="H32" s="309" t="s">
        <v>295</v>
      </c>
      <c r="I32" s="310"/>
    </row>
    <row r="33" spans="1:9" ht="16.5" customHeight="1" thickBot="1">
      <c r="A33" s="141"/>
      <c r="B33" s="319"/>
      <c r="C33" s="319"/>
      <c r="D33" s="142" t="s">
        <v>8</v>
      </c>
      <c r="E33" s="143" t="s">
        <v>296</v>
      </c>
      <c r="F33" s="128" t="s">
        <v>297</v>
      </c>
      <c r="G33" s="128" t="s">
        <v>298</v>
      </c>
      <c r="H33" s="320" t="s">
        <v>299</v>
      </c>
      <c r="I33" s="321"/>
    </row>
    <row r="34" spans="1:9" ht="5.25" customHeight="1" thickBot="1" thickTop="1">
      <c r="A34" s="333"/>
      <c r="B34" s="333"/>
      <c r="C34" s="333"/>
      <c r="D34" s="333"/>
      <c r="E34" s="314"/>
      <c r="F34" s="314"/>
      <c r="G34" s="314"/>
      <c r="H34" s="314"/>
      <c r="I34" s="314"/>
    </row>
    <row r="35" spans="1:9" ht="16.5" customHeight="1" thickBot="1" thickTop="1">
      <c r="A35" s="297" t="s">
        <v>209</v>
      </c>
      <c r="B35" s="298"/>
      <c r="C35" s="298"/>
      <c r="D35" s="298"/>
      <c r="E35" s="298"/>
      <c r="F35" s="130" t="s">
        <v>300</v>
      </c>
      <c r="G35" s="130" t="s">
        <v>430</v>
      </c>
      <c r="H35" s="317" t="s">
        <v>431</v>
      </c>
      <c r="I35" s="318"/>
    </row>
    <row r="36" spans="1:9" ht="362.25" customHeight="1" thickTop="1">
      <c r="A36" s="314"/>
      <c r="B36" s="314"/>
      <c r="C36" s="314"/>
      <c r="D36" s="314"/>
      <c r="E36" s="314"/>
      <c r="F36" s="314"/>
      <c r="G36" s="314"/>
      <c r="H36" s="314"/>
      <c r="I36" s="314"/>
    </row>
    <row r="37" spans="1:9" ht="5.25" customHeight="1">
      <c r="A37" s="314"/>
      <c r="B37" s="314"/>
      <c r="C37" s="314"/>
      <c r="D37" s="314"/>
      <c r="E37" s="314"/>
      <c r="F37" s="314"/>
      <c r="G37" s="314"/>
      <c r="H37" s="314"/>
      <c r="I37" s="299" t="s">
        <v>301</v>
      </c>
    </row>
    <row r="38" spans="1:9" ht="5.25" customHeight="1">
      <c r="A38" s="299" t="s">
        <v>290</v>
      </c>
      <c r="B38" s="299"/>
      <c r="C38" s="314"/>
      <c r="D38" s="314"/>
      <c r="E38" s="314"/>
      <c r="F38" s="314"/>
      <c r="G38" s="314"/>
      <c r="H38" s="314"/>
      <c r="I38" s="299"/>
    </row>
    <row r="39" spans="1:9" ht="11.25" customHeight="1">
      <c r="A39" s="299"/>
      <c r="B39" s="299"/>
      <c r="C39" s="314"/>
      <c r="D39" s="314"/>
      <c r="E39" s="314"/>
      <c r="F39" s="314"/>
      <c r="G39" s="314"/>
      <c r="H39" s="314"/>
      <c r="I39" s="314"/>
    </row>
  </sheetData>
  <mergeCells count="74">
    <mergeCell ref="A36:I36"/>
    <mergeCell ref="A37:H37"/>
    <mergeCell ref="I37:I38"/>
    <mergeCell ref="A38:B39"/>
    <mergeCell ref="C38:H38"/>
    <mergeCell ref="C39:I39"/>
    <mergeCell ref="A34:D34"/>
    <mergeCell ref="E34:I34"/>
    <mergeCell ref="A35:E35"/>
    <mergeCell ref="H35:I35"/>
    <mergeCell ref="B32:C32"/>
    <mergeCell ref="H32:I32"/>
    <mergeCell ref="B33:C33"/>
    <mergeCell ref="H33:I33"/>
    <mergeCell ref="B30:C30"/>
    <mergeCell ref="H30:I30"/>
    <mergeCell ref="B31:C31"/>
    <mergeCell ref="H31:I31"/>
    <mergeCell ref="B29:C29"/>
    <mergeCell ref="H29:I29"/>
    <mergeCell ref="B28:C28"/>
    <mergeCell ref="H28:I28"/>
    <mergeCell ref="A2:I2"/>
    <mergeCell ref="E1:I1"/>
    <mergeCell ref="B26:C26"/>
    <mergeCell ref="H26:I26"/>
    <mergeCell ref="B21:C21"/>
    <mergeCell ref="H21:I21"/>
    <mergeCell ref="B22:C22"/>
    <mergeCell ref="H22:I22"/>
    <mergeCell ref="B23:C23"/>
    <mergeCell ref="H23:I23"/>
    <mergeCell ref="B27:C27"/>
    <mergeCell ref="H27:I27"/>
    <mergeCell ref="B24:C24"/>
    <mergeCell ref="H24:I24"/>
    <mergeCell ref="B25:C25"/>
    <mergeCell ref="H25:I25"/>
    <mergeCell ref="B19:C19"/>
    <mergeCell ref="H19:I19"/>
    <mergeCell ref="B20:C20"/>
    <mergeCell ref="H20:I20"/>
    <mergeCell ref="B17:C17"/>
    <mergeCell ref="H17:I17"/>
    <mergeCell ref="B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B7:C7"/>
    <mergeCell ref="H7:I7"/>
    <mergeCell ref="B8:C8"/>
    <mergeCell ref="H8:I8"/>
    <mergeCell ref="B5:C5"/>
    <mergeCell ref="H5:I5"/>
    <mergeCell ref="B6:C6"/>
    <mergeCell ref="H6:I6"/>
    <mergeCell ref="B3:C3"/>
    <mergeCell ref="H3:I3"/>
    <mergeCell ref="B4:C4"/>
    <mergeCell ref="H4:I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D31">
      <selection activeCell="D31" sqref="D31:D33"/>
    </sheetView>
  </sheetViews>
  <sheetFormatPr defaultColWidth="9.140625" defaultRowHeight="19.5" customHeight="1"/>
  <cols>
    <col min="1" max="1" width="3.7109375" style="1" customWidth="1"/>
    <col min="2" max="2" width="6.57421875" style="1" customWidth="1"/>
    <col min="3" max="3" width="4.28125" style="1" customWidth="1"/>
    <col min="4" max="4" width="60.421875" style="1" customWidth="1"/>
    <col min="5" max="5" width="12.140625" style="1" customWidth="1"/>
    <col min="6" max="6" width="12.7109375" style="1" customWidth="1"/>
    <col min="7" max="7" width="7.421875" style="1" customWidth="1"/>
    <col min="8" max="8" width="11.57421875" style="1" customWidth="1"/>
    <col min="9" max="9" width="9.28125" style="1" customWidth="1"/>
    <col min="10" max="10" width="13.57421875" style="1" customWidth="1"/>
    <col min="11" max="11" width="9.140625" style="1" customWidth="1"/>
    <col min="12" max="12" width="10.7109375" style="1" bestFit="1" customWidth="1"/>
    <col min="13" max="16384" width="9.140625" style="1" customWidth="1"/>
  </cols>
  <sheetData>
    <row r="1" spans="2:8" ht="18" customHeight="1">
      <c r="B1" s="152"/>
      <c r="C1" s="153"/>
      <c r="D1" s="284" t="s">
        <v>434</v>
      </c>
      <c r="E1" s="284"/>
      <c r="F1" s="284"/>
      <c r="H1" s="154"/>
    </row>
    <row r="2" spans="1:11" ht="29.25" customHeight="1">
      <c r="A2" s="155"/>
      <c r="F2" s="285" t="s">
        <v>303</v>
      </c>
      <c r="G2" s="285"/>
      <c r="H2" s="285"/>
      <c r="I2" s="285"/>
      <c r="J2" s="285"/>
      <c r="K2" s="156"/>
    </row>
    <row r="3" spans="1:11" ht="17.25" customHeight="1">
      <c r="A3" s="286" t="s">
        <v>304</v>
      </c>
      <c r="B3" s="286"/>
      <c r="C3" s="286"/>
      <c r="D3" s="286"/>
      <c r="E3" s="286"/>
      <c r="F3" s="286"/>
      <c r="G3" s="286"/>
      <c r="H3" s="286"/>
      <c r="I3" s="286"/>
      <c r="J3" s="286"/>
      <c r="K3" s="157"/>
    </row>
    <row r="4" spans="1:10" ht="12" customHeight="1" thickBot="1">
      <c r="A4" s="158"/>
      <c r="B4" s="158"/>
      <c r="C4" s="158"/>
      <c r="D4" s="158"/>
      <c r="E4" s="158"/>
      <c r="F4" s="158"/>
      <c r="G4" s="158"/>
      <c r="H4" s="158"/>
      <c r="I4" s="158"/>
      <c r="J4" s="158"/>
    </row>
    <row r="5" spans="1:12" ht="30" customHeight="1" thickBot="1" thickTop="1">
      <c r="A5" s="159" t="s">
        <v>0</v>
      </c>
      <c r="B5" s="160" t="s">
        <v>1</v>
      </c>
      <c r="C5" s="161" t="s">
        <v>2</v>
      </c>
      <c r="D5" s="162" t="s">
        <v>305</v>
      </c>
      <c r="E5" s="163" t="s">
        <v>306</v>
      </c>
      <c r="F5" s="163" t="s">
        <v>307</v>
      </c>
      <c r="G5" s="163" t="s">
        <v>308</v>
      </c>
      <c r="H5" s="163" t="s">
        <v>309</v>
      </c>
      <c r="I5" s="163" t="s">
        <v>310</v>
      </c>
      <c r="J5" s="164" t="s">
        <v>311</v>
      </c>
      <c r="K5" s="165"/>
      <c r="L5" s="166"/>
    </row>
    <row r="6" spans="1:10" ht="19.5" customHeight="1" thickTop="1">
      <c r="A6" s="167" t="s">
        <v>3</v>
      </c>
      <c r="B6" s="168" t="s">
        <v>158</v>
      </c>
      <c r="C6" s="169" t="s">
        <v>4</v>
      </c>
      <c r="D6" s="170" t="s">
        <v>312</v>
      </c>
      <c r="E6" s="171">
        <v>5800000</v>
      </c>
      <c r="F6" s="171">
        <v>1014000</v>
      </c>
      <c r="G6" s="171"/>
      <c r="H6" s="171">
        <v>1276000</v>
      </c>
      <c r="I6" s="171"/>
      <c r="J6" s="172">
        <f aca="true" t="shared" si="0" ref="J6:J47">SUM(F6:I6)</f>
        <v>2290000</v>
      </c>
    </row>
    <row r="7" spans="1:10" ht="19.5" customHeight="1">
      <c r="A7" s="173" t="s">
        <v>3</v>
      </c>
      <c r="B7" s="174" t="s">
        <v>158</v>
      </c>
      <c r="C7" s="174" t="s">
        <v>4</v>
      </c>
      <c r="D7" s="175" t="s">
        <v>313</v>
      </c>
      <c r="E7" s="176">
        <v>7100000</v>
      </c>
      <c r="F7" s="177">
        <v>2400000</v>
      </c>
      <c r="G7" s="177"/>
      <c r="H7" s="177"/>
      <c r="I7" s="177"/>
      <c r="J7" s="178">
        <f t="shared" si="0"/>
        <v>2400000</v>
      </c>
    </row>
    <row r="8" spans="1:10" ht="29.25" customHeight="1">
      <c r="A8" s="173" t="s">
        <v>3</v>
      </c>
      <c r="B8" s="174" t="s">
        <v>158</v>
      </c>
      <c r="C8" s="174" t="s">
        <v>4</v>
      </c>
      <c r="D8" s="175" t="s">
        <v>314</v>
      </c>
      <c r="E8" s="176">
        <v>1700000</v>
      </c>
      <c r="F8" s="177">
        <v>700000</v>
      </c>
      <c r="G8" s="177"/>
      <c r="H8" s="177"/>
      <c r="I8" s="177"/>
      <c r="J8" s="178">
        <f t="shared" si="0"/>
        <v>700000</v>
      </c>
    </row>
    <row r="9" spans="1:10" ht="19.5" customHeight="1">
      <c r="A9" s="173" t="s">
        <v>3</v>
      </c>
      <c r="B9" s="174" t="s">
        <v>158</v>
      </c>
      <c r="C9" s="174" t="s">
        <v>4</v>
      </c>
      <c r="D9" s="179" t="s">
        <v>315</v>
      </c>
      <c r="E9" s="176">
        <v>3000000</v>
      </c>
      <c r="F9" s="177">
        <v>24000</v>
      </c>
      <c r="G9" s="177"/>
      <c r="H9" s="177"/>
      <c r="I9" s="177">
        <v>36000</v>
      </c>
      <c r="J9" s="178">
        <f t="shared" si="0"/>
        <v>60000</v>
      </c>
    </row>
    <row r="10" spans="1:10" ht="19.5" customHeight="1">
      <c r="A10" s="173" t="s">
        <v>3</v>
      </c>
      <c r="B10" s="174" t="s">
        <v>158</v>
      </c>
      <c r="C10" s="174" t="s">
        <v>4</v>
      </c>
      <c r="D10" s="179" t="s">
        <v>316</v>
      </c>
      <c r="E10" s="176">
        <v>300000</v>
      </c>
      <c r="F10" s="177">
        <v>300000</v>
      </c>
      <c r="G10" s="177"/>
      <c r="H10" s="177"/>
      <c r="I10" s="177"/>
      <c r="J10" s="178">
        <f t="shared" si="0"/>
        <v>300000</v>
      </c>
    </row>
    <row r="11" spans="1:10" ht="19.5" customHeight="1">
      <c r="A11" s="173" t="s">
        <v>3</v>
      </c>
      <c r="B11" s="174" t="s">
        <v>158</v>
      </c>
      <c r="C11" s="174" t="s">
        <v>4</v>
      </c>
      <c r="D11" s="179" t="s">
        <v>317</v>
      </c>
      <c r="E11" s="176">
        <v>300000</v>
      </c>
      <c r="F11" s="177">
        <v>60000</v>
      </c>
      <c r="G11" s="177"/>
      <c r="H11" s="177"/>
      <c r="I11" s="177"/>
      <c r="J11" s="178">
        <f t="shared" si="0"/>
        <v>60000</v>
      </c>
    </row>
    <row r="12" spans="1:10" ht="29.25" customHeight="1">
      <c r="A12" s="173" t="s">
        <v>3</v>
      </c>
      <c r="B12" s="174" t="s">
        <v>158</v>
      </c>
      <c r="C12" s="174" t="s">
        <v>4</v>
      </c>
      <c r="D12" s="179" t="s">
        <v>318</v>
      </c>
      <c r="E12" s="176">
        <v>50000</v>
      </c>
      <c r="F12" s="177">
        <v>50000</v>
      </c>
      <c r="G12" s="177"/>
      <c r="H12" s="177"/>
      <c r="I12" s="177"/>
      <c r="J12" s="178">
        <f t="shared" si="0"/>
        <v>50000</v>
      </c>
    </row>
    <row r="13" spans="1:10" ht="36.75" customHeight="1">
      <c r="A13" s="173" t="s">
        <v>3</v>
      </c>
      <c r="B13" s="174" t="s">
        <v>158</v>
      </c>
      <c r="C13" s="174" t="s">
        <v>4</v>
      </c>
      <c r="D13" s="179" t="s">
        <v>319</v>
      </c>
      <c r="E13" s="176">
        <v>80000</v>
      </c>
      <c r="F13" s="177">
        <v>80000</v>
      </c>
      <c r="G13" s="177"/>
      <c r="H13" s="177"/>
      <c r="I13" s="177"/>
      <c r="J13" s="178">
        <f t="shared" si="0"/>
        <v>80000</v>
      </c>
    </row>
    <row r="14" spans="1:10" ht="34.5" customHeight="1">
      <c r="A14" s="173" t="s">
        <v>3</v>
      </c>
      <c r="B14" s="174" t="s">
        <v>158</v>
      </c>
      <c r="C14" s="174" t="s">
        <v>4</v>
      </c>
      <c r="D14" s="179" t="s">
        <v>320</v>
      </c>
      <c r="E14" s="176">
        <v>55000</v>
      </c>
      <c r="F14" s="177">
        <v>55000</v>
      </c>
      <c r="G14" s="177"/>
      <c r="H14" s="177"/>
      <c r="I14" s="177"/>
      <c r="J14" s="178">
        <f t="shared" si="0"/>
        <v>55000</v>
      </c>
    </row>
    <row r="15" spans="1:10" ht="46.5" customHeight="1">
      <c r="A15" s="173" t="s">
        <v>5</v>
      </c>
      <c r="B15" s="174" t="s">
        <v>321</v>
      </c>
      <c r="C15" s="174" t="s">
        <v>322</v>
      </c>
      <c r="D15" s="179" t="s">
        <v>323</v>
      </c>
      <c r="E15" s="176">
        <v>406634</v>
      </c>
      <c r="F15" s="177">
        <v>60000</v>
      </c>
      <c r="G15" s="177"/>
      <c r="H15" s="177"/>
      <c r="I15" s="177"/>
      <c r="J15" s="178">
        <f t="shared" si="0"/>
        <v>60000</v>
      </c>
    </row>
    <row r="16" spans="1:10" ht="19.5" customHeight="1">
      <c r="A16" s="173" t="s">
        <v>5</v>
      </c>
      <c r="B16" s="174" t="s">
        <v>6</v>
      </c>
      <c r="C16" s="174" t="s">
        <v>4</v>
      </c>
      <c r="D16" s="179" t="s">
        <v>324</v>
      </c>
      <c r="E16" s="176">
        <v>250000</v>
      </c>
      <c r="F16" s="177">
        <v>250000</v>
      </c>
      <c r="G16" s="177"/>
      <c r="H16" s="177"/>
      <c r="I16" s="177"/>
      <c r="J16" s="178">
        <f t="shared" si="0"/>
        <v>250000</v>
      </c>
    </row>
    <row r="17" spans="1:10" ht="36" customHeight="1">
      <c r="A17" s="173" t="s">
        <v>5</v>
      </c>
      <c r="B17" s="174" t="s">
        <v>6</v>
      </c>
      <c r="C17" s="174" t="s">
        <v>4</v>
      </c>
      <c r="D17" s="180" t="s">
        <v>325</v>
      </c>
      <c r="E17" s="177">
        <v>150000</v>
      </c>
      <c r="F17" s="177">
        <v>122000</v>
      </c>
      <c r="G17" s="177"/>
      <c r="H17" s="177"/>
      <c r="I17" s="177"/>
      <c r="J17" s="178">
        <f t="shared" si="0"/>
        <v>122000</v>
      </c>
    </row>
    <row r="18" spans="1:10" ht="24.75" customHeight="1">
      <c r="A18" s="181" t="s">
        <v>5</v>
      </c>
      <c r="B18" s="182" t="s">
        <v>6</v>
      </c>
      <c r="C18" s="182" t="s">
        <v>4</v>
      </c>
      <c r="D18" s="183" t="s">
        <v>7</v>
      </c>
      <c r="E18" s="177">
        <v>5000</v>
      </c>
      <c r="F18" s="177">
        <v>5000</v>
      </c>
      <c r="G18" s="177"/>
      <c r="H18" s="177"/>
      <c r="I18" s="177"/>
      <c r="J18" s="178">
        <f t="shared" si="0"/>
        <v>5000</v>
      </c>
    </row>
    <row r="19" spans="1:10" ht="19.5" customHeight="1">
      <c r="A19" s="181" t="s">
        <v>5</v>
      </c>
      <c r="B19" s="182" t="s">
        <v>6</v>
      </c>
      <c r="C19" s="182" t="s">
        <v>8</v>
      </c>
      <c r="D19" s="184" t="s">
        <v>9</v>
      </c>
      <c r="E19" s="177">
        <v>4000</v>
      </c>
      <c r="F19" s="177">
        <v>4000</v>
      </c>
      <c r="G19" s="177"/>
      <c r="H19" s="177"/>
      <c r="I19" s="177"/>
      <c r="J19" s="178">
        <f t="shared" si="0"/>
        <v>4000</v>
      </c>
    </row>
    <row r="20" spans="1:10" ht="19.5" customHeight="1">
      <c r="A20" s="173" t="s">
        <v>5</v>
      </c>
      <c r="B20" s="174" t="s">
        <v>6</v>
      </c>
      <c r="C20" s="174" t="s">
        <v>8</v>
      </c>
      <c r="D20" s="185" t="s">
        <v>326</v>
      </c>
      <c r="E20" s="176">
        <v>80000</v>
      </c>
      <c r="F20" s="177">
        <v>50000</v>
      </c>
      <c r="G20" s="177"/>
      <c r="H20" s="177"/>
      <c r="I20" s="177"/>
      <c r="J20" s="178">
        <f t="shared" si="0"/>
        <v>50000</v>
      </c>
    </row>
    <row r="21" spans="1:10" ht="25.5" customHeight="1">
      <c r="A21" s="173" t="s">
        <v>5</v>
      </c>
      <c r="B21" s="174" t="s">
        <v>327</v>
      </c>
      <c r="C21" s="174" t="s">
        <v>328</v>
      </c>
      <c r="D21" s="186" t="s">
        <v>329</v>
      </c>
      <c r="E21" s="176">
        <v>249714</v>
      </c>
      <c r="F21" s="177">
        <v>15806</v>
      </c>
      <c r="G21" s="177"/>
      <c r="H21" s="177"/>
      <c r="I21" s="177"/>
      <c r="J21" s="178">
        <f t="shared" si="0"/>
        <v>15806</v>
      </c>
    </row>
    <row r="22" spans="1:10" ht="17.25" customHeight="1" thickBot="1">
      <c r="A22" s="187" t="s">
        <v>234</v>
      </c>
      <c r="B22" s="188" t="s">
        <v>330</v>
      </c>
      <c r="C22" s="188" t="s">
        <v>8</v>
      </c>
      <c r="D22" s="189" t="s">
        <v>331</v>
      </c>
      <c r="E22" s="190">
        <v>53200</v>
      </c>
      <c r="F22" s="190"/>
      <c r="G22" s="229">
        <v>8816</v>
      </c>
      <c r="H22" s="190"/>
      <c r="I22" s="190"/>
      <c r="J22" s="191">
        <f t="shared" si="0"/>
        <v>8816</v>
      </c>
    </row>
    <row r="23" spans="1:10" ht="38.25" customHeight="1" thickTop="1">
      <c r="A23" s="201" t="s">
        <v>234</v>
      </c>
      <c r="B23" s="202" t="s">
        <v>239</v>
      </c>
      <c r="C23" s="202" t="s">
        <v>4</v>
      </c>
      <c r="D23" s="203" t="s">
        <v>332</v>
      </c>
      <c r="E23" s="226">
        <v>1000000</v>
      </c>
      <c r="F23" s="226">
        <v>415076</v>
      </c>
      <c r="G23" s="226"/>
      <c r="H23" s="226"/>
      <c r="I23" s="226"/>
      <c r="J23" s="227">
        <f t="shared" si="0"/>
        <v>415076</v>
      </c>
    </row>
    <row r="24" spans="1:10" ht="27.75" customHeight="1">
      <c r="A24" s="173" t="s">
        <v>179</v>
      </c>
      <c r="B24" s="174" t="s">
        <v>258</v>
      </c>
      <c r="C24" s="174" t="s">
        <v>8</v>
      </c>
      <c r="D24" s="180" t="s">
        <v>333</v>
      </c>
      <c r="E24" s="177">
        <v>22000</v>
      </c>
      <c r="F24" s="200">
        <v>22000</v>
      </c>
      <c r="G24" s="177"/>
      <c r="H24" s="177"/>
      <c r="I24" s="177"/>
      <c r="J24" s="178">
        <f t="shared" si="0"/>
        <v>22000</v>
      </c>
    </row>
    <row r="25" spans="1:10" ht="39.75" customHeight="1">
      <c r="A25" s="192" t="s">
        <v>10</v>
      </c>
      <c r="B25" s="193" t="s">
        <v>334</v>
      </c>
      <c r="C25" s="193" t="s">
        <v>335</v>
      </c>
      <c r="D25" s="197" t="s">
        <v>336</v>
      </c>
      <c r="E25" s="194">
        <v>15000</v>
      </c>
      <c r="F25" s="195">
        <v>15000</v>
      </c>
      <c r="G25" s="194"/>
      <c r="H25" s="194"/>
      <c r="I25" s="194"/>
      <c r="J25" s="196">
        <f t="shared" si="0"/>
        <v>15000</v>
      </c>
    </row>
    <row r="26" spans="1:10" ht="19.5" customHeight="1">
      <c r="A26" s="181" t="s">
        <v>11</v>
      </c>
      <c r="B26" s="182" t="s">
        <v>12</v>
      </c>
      <c r="C26" s="198" t="s">
        <v>8</v>
      </c>
      <c r="D26" s="184" t="s">
        <v>13</v>
      </c>
      <c r="E26" s="199">
        <f>3500+6000+3000</f>
        <v>12500</v>
      </c>
      <c r="F26" s="199">
        <f>12500-141</f>
        <v>12359</v>
      </c>
      <c r="G26" s="177"/>
      <c r="H26" s="177"/>
      <c r="I26" s="177"/>
      <c r="J26" s="178">
        <f>SUM(F26:I26)</f>
        <v>12359</v>
      </c>
    </row>
    <row r="27" spans="1:10" ht="19.5" customHeight="1">
      <c r="A27" s="181" t="s">
        <v>14</v>
      </c>
      <c r="B27" s="182" t="s">
        <v>15</v>
      </c>
      <c r="C27" s="198" t="s">
        <v>4</v>
      </c>
      <c r="D27" s="184" t="s">
        <v>337</v>
      </c>
      <c r="E27" s="177">
        <v>3900</v>
      </c>
      <c r="F27" s="200">
        <v>3900</v>
      </c>
      <c r="G27" s="177"/>
      <c r="H27" s="177"/>
      <c r="I27" s="177"/>
      <c r="J27" s="178">
        <f t="shared" si="0"/>
        <v>3900</v>
      </c>
    </row>
    <row r="28" spans="1:10" ht="19.5" customHeight="1">
      <c r="A28" s="181" t="s">
        <v>14</v>
      </c>
      <c r="B28" s="182" t="s">
        <v>15</v>
      </c>
      <c r="C28" s="198" t="s">
        <v>4</v>
      </c>
      <c r="D28" s="184" t="s">
        <v>338</v>
      </c>
      <c r="E28" s="199">
        <v>7440</v>
      </c>
      <c r="F28" s="199">
        <v>7440</v>
      </c>
      <c r="G28" s="177"/>
      <c r="H28" s="177"/>
      <c r="I28" s="177"/>
      <c r="J28" s="178">
        <f t="shared" si="0"/>
        <v>7440</v>
      </c>
    </row>
    <row r="29" spans="1:10" ht="19.5" customHeight="1">
      <c r="A29" s="181" t="s">
        <v>14</v>
      </c>
      <c r="B29" s="182" t="s">
        <v>15</v>
      </c>
      <c r="C29" s="198" t="s">
        <v>4</v>
      </c>
      <c r="D29" s="184" t="s">
        <v>339</v>
      </c>
      <c r="E29" s="199">
        <v>5616</v>
      </c>
      <c r="F29" s="199">
        <v>5616</v>
      </c>
      <c r="G29" s="177"/>
      <c r="H29" s="177"/>
      <c r="I29" s="177"/>
      <c r="J29" s="178">
        <f t="shared" si="0"/>
        <v>5616</v>
      </c>
    </row>
    <row r="30" spans="1:10" ht="19.5" customHeight="1">
      <c r="A30" s="181" t="s">
        <v>14</v>
      </c>
      <c r="B30" s="182" t="s">
        <v>15</v>
      </c>
      <c r="C30" s="182" t="s">
        <v>4</v>
      </c>
      <c r="D30" s="184" t="s">
        <v>340</v>
      </c>
      <c r="E30" s="199">
        <v>10419</v>
      </c>
      <c r="F30" s="199">
        <v>10419</v>
      </c>
      <c r="G30" s="177"/>
      <c r="H30" s="177"/>
      <c r="I30" s="177"/>
      <c r="J30" s="178">
        <f t="shared" si="0"/>
        <v>10419</v>
      </c>
    </row>
    <row r="31" spans="1:10" ht="13.5" customHeight="1">
      <c r="A31" s="287" t="s">
        <v>14</v>
      </c>
      <c r="B31" s="290" t="s">
        <v>15</v>
      </c>
      <c r="C31" s="174" t="s">
        <v>4</v>
      </c>
      <c r="D31" s="293" t="s">
        <v>341</v>
      </c>
      <c r="E31" s="278">
        <v>550000</v>
      </c>
      <c r="F31" s="199">
        <f>150000-F32-F33</f>
        <v>6200</v>
      </c>
      <c r="G31" s="177"/>
      <c r="H31" s="177"/>
      <c r="I31" s="177"/>
      <c r="J31" s="178">
        <f t="shared" si="0"/>
        <v>6200</v>
      </c>
    </row>
    <row r="32" spans="1:10" ht="15" customHeight="1">
      <c r="A32" s="288"/>
      <c r="B32" s="291"/>
      <c r="C32" s="174" t="s">
        <v>342</v>
      </c>
      <c r="D32" s="294"/>
      <c r="E32" s="279"/>
      <c r="F32" s="199">
        <v>87682</v>
      </c>
      <c r="G32" s="177"/>
      <c r="H32" s="177"/>
      <c r="I32" s="177"/>
      <c r="J32" s="178">
        <f t="shared" si="0"/>
        <v>87682</v>
      </c>
    </row>
    <row r="33" spans="1:10" ht="16.5" customHeight="1">
      <c r="A33" s="289"/>
      <c r="B33" s="292"/>
      <c r="C33" s="174" t="s">
        <v>343</v>
      </c>
      <c r="D33" s="277"/>
      <c r="E33" s="280"/>
      <c r="F33" s="199">
        <f>29228.57+26889.43</f>
        <v>56118</v>
      </c>
      <c r="G33" s="177"/>
      <c r="H33" s="177"/>
      <c r="I33" s="177"/>
      <c r="J33" s="178">
        <f t="shared" si="0"/>
        <v>56118</v>
      </c>
    </row>
    <row r="34" spans="1:10" ht="24.75" customHeight="1">
      <c r="A34" s="173" t="s">
        <v>14</v>
      </c>
      <c r="B34" s="174" t="s">
        <v>15</v>
      </c>
      <c r="C34" s="174" t="s">
        <v>4</v>
      </c>
      <c r="D34" s="180" t="s">
        <v>344</v>
      </c>
      <c r="E34" s="177">
        <v>50000</v>
      </c>
      <c r="F34" s="199">
        <v>20000</v>
      </c>
      <c r="G34" s="177"/>
      <c r="H34" s="177"/>
      <c r="I34" s="177"/>
      <c r="J34" s="178">
        <f t="shared" si="0"/>
        <v>20000</v>
      </c>
    </row>
    <row r="35" spans="1:10" ht="19.5" customHeight="1">
      <c r="A35" s="181" t="s">
        <v>14</v>
      </c>
      <c r="B35" s="182" t="s">
        <v>15</v>
      </c>
      <c r="C35" s="182" t="s">
        <v>8</v>
      </c>
      <c r="D35" s="184" t="s">
        <v>345</v>
      </c>
      <c r="E35" s="177">
        <v>10000</v>
      </c>
      <c r="F35" s="200">
        <v>10000</v>
      </c>
      <c r="G35" s="177"/>
      <c r="H35" s="177"/>
      <c r="I35" s="177"/>
      <c r="J35" s="178">
        <f t="shared" si="0"/>
        <v>10000</v>
      </c>
    </row>
    <row r="36" spans="1:10" ht="19.5" customHeight="1">
      <c r="A36" s="181" t="s">
        <v>14</v>
      </c>
      <c r="B36" s="182" t="s">
        <v>15</v>
      </c>
      <c r="C36" s="182" t="s">
        <v>8</v>
      </c>
      <c r="D36" s="184" t="s">
        <v>346</v>
      </c>
      <c r="E36" s="199">
        <v>7000</v>
      </c>
      <c r="F36" s="199">
        <v>7000</v>
      </c>
      <c r="G36" s="177"/>
      <c r="H36" s="177"/>
      <c r="I36" s="177"/>
      <c r="J36" s="178">
        <f t="shared" si="0"/>
        <v>7000</v>
      </c>
    </row>
    <row r="37" spans="1:10" ht="19.5" customHeight="1">
      <c r="A37" s="181" t="s">
        <v>14</v>
      </c>
      <c r="B37" s="182" t="s">
        <v>15</v>
      </c>
      <c r="C37" s="182" t="s">
        <v>8</v>
      </c>
      <c r="D37" s="184" t="s">
        <v>347</v>
      </c>
      <c r="E37" s="199">
        <v>6000</v>
      </c>
      <c r="F37" s="199">
        <v>6000</v>
      </c>
      <c r="G37" s="177"/>
      <c r="H37" s="177"/>
      <c r="I37" s="177"/>
      <c r="J37" s="178">
        <f t="shared" si="0"/>
        <v>6000</v>
      </c>
    </row>
    <row r="38" spans="1:10" ht="19.5" customHeight="1">
      <c r="A38" s="181" t="s">
        <v>14</v>
      </c>
      <c r="B38" s="182" t="s">
        <v>15</v>
      </c>
      <c r="C38" s="198" t="s">
        <v>8</v>
      </c>
      <c r="D38" s="184" t="s">
        <v>348</v>
      </c>
      <c r="E38" s="199">
        <v>11538</v>
      </c>
      <c r="F38" s="199">
        <v>11538</v>
      </c>
      <c r="G38" s="177"/>
      <c r="H38" s="177"/>
      <c r="I38" s="177"/>
      <c r="J38" s="178">
        <f t="shared" si="0"/>
        <v>11538</v>
      </c>
    </row>
    <row r="39" spans="1:10" ht="27" customHeight="1">
      <c r="A39" s="181" t="s">
        <v>14</v>
      </c>
      <c r="B39" s="182" t="s">
        <v>16</v>
      </c>
      <c r="C39" s="198" t="s">
        <v>4</v>
      </c>
      <c r="D39" s="184" t="s">
        <v>361</v>
      </c>
      <c r="E39" s="199">
        <v>100000</v>
      </c>
      <c r="F39" s="199">
        <v>100000</v>
      </c>
      <c r="G39" s="177"/>
      <c r="H39" s="177"/>
      <c r="I39" s="177"/>
      <c r="J39" s="178">
        <f t="shared" si="0"/>
        <v>100000</v>
      </c>
    </row>
    <row r="40" spans="1:10" ht="36" customHeight="1">
      <c r="A40" s="181" t="s">
        <v>14</v>
      </c>
      <c r="B40" s="182" t="s">
        <v>16</v>
      </c>
      <c r="C40" s="198" t="s">
        <v>349</v>
      </c>
      <c r="D40" s="184" t="s">
        <v>350</v>
      </c>
      <c r="E40" s="199">
        <v>5714</v>
      </c>
      <c r="F40" s="199">
        <v>5714</v>
      </c>
      <c r="G40" s="177"/>
      <c r="H40" s="177"/>
      <c r="I40" s="177"/>
      <c r="J40" s="178">
        <f t="shared" si="0"/>
        <v>5714</v>
      </c>
    </row>
    <row r="41" spans="1:10" ht="21.75" customHeight="1">
      <c r="A41" s="181" t="s">
        <v>17</v>
      </c>
      <c r="B41" s="182" t="s">
        <v>351</v>
      </c>
      <c r="C41" s="198" t="s">
        <v>4</v>
      </c>
      <c r="D41" s="184" t="s">
        <v>352</v>
      </c>
      <c r="E41" s="199">
        <v>8000</v>
      </c>
      <c r="F41" s="199">
        <v>8000</v>
      </c>
      <c r="G41" s="177"/>
      <c r="H41" s="177"/>
      <c r="I41" s="177"/>
      <c r="J41" s="178">
        <f t="shared" si="0"/>
        <v>8000</v>
      </c>
    </row>
    <row r="42" spans="1:10" ht="26.25" customHeight="1">
      <c r="A42" s="181" t="s">
        <v>17</v>
      </c>
      <c r="B42" s="182" t="s">
        <v>18</v>
      </c>
      <c r="C42" s="198" t="s">
        <v>4</v>
      </c>
      <c r="D42" s="184" t="s">
        <v>353</v>
      </c>
      <c r="E42" s="199">
        <v>10440</v>
      </c>
      <c r="F42" s="199">
        <v>10440</v>
      </c>
      <c r="G42" s="177"/>
      <c r="H42" s="177"/>
      <c r="I42" s="177"/>
      <c r="J42" s="178">
        <f t="shared" si="0"/>
        <v>10440</v>
      </c>
    </row>
    <row r="43" spans="1:10" ht="21" customHeight="1">
      <c r="A43" s="258" t="s">
        <v>17</v>
      </c>
      <c r="B43" s="259" t="s">
        <v>18</v>
      </c>
      <c r="C43" s="259" t="s">
        <v>4</v>
      </c>
      <c r="D43" s="207" t="s">
        <v>354</v>
      </c>
      <c r="E43" s="204">
        <v>15000</v>
      </c>
      <c r="F43" s="204">
        <v>12000</v>
      </c>
      <c r="G43" s="205"/>
      <c r="H43" s="205"/>
      <c r="I43" s="205"/>
      <c r="J43" s="206">
        <f t="shared" si="0"/>
        <v>12000</v>
      </c>
    </row>
    <row r="44" spans="1:10" ht="21" customHeight="1" thickBot="1">
      <c r="A44" s="187" t="s">
        <v>17</v>
      </c>
      <c r="B44" s="188" t="s">
        <v>18</v>
      </c>
      <c r="C44" s="188" t="s">
        <v>4</v>
      </c>
      <c r="D44" s="228" t="s">
        <v>355</v>
      </c>
      <c r="E44" s="211">
        <v>10000</v>
      </c>
      <c r="F44" s="211">
        <v>10000</v>
      </c>
      <c r="G44" s="190"/>
      <c r="H44" s="190"/>
      <c r="I44" s="190"/>
      <c r="J44" s="191">
        <f t="shared" si="0"/>
        <v>10000</v>
      </c>
    </row>
    <row r="45" spans="1:10" ht="24.75" customHeight="1" thickTop="1">
      <c r="A45" s="192" t="s">
        <v>17</v>
      </c>
      <c r="B45" s="193" t="s">
        <v>18</v>
      </c>
      <c r="C45" s="193" t="s">
        <v>8</v>
      </c>
      <c r="D45" s="224" t="s">
        <v>356</v>
      </c>
      <c r="E45" s="225">
        <v>80000</v>
      </c>
      <c r="F45" s="225">
        <f>80000-2000</f>
        <v>78000</v>
      </c>
      <c r="G45" s="226"/>
      <c r="H45" s="226"/>
      <c r="I45" s="226"/>
      <c r="J45" s="227">
        <f>SUM(F45:I45)</f>
        <v>78000</v>
      </c>
    </row>
    <row r="46" spans="1:10" ht="19.5" customHeight="1" thickBot="1">
      <c r="A46" s="208" t="s">
        <v>17</v>
      </c>
      <c r="B46" s="209" t="s">
        <v>18</v>
      </c>
      <c r="C46" s="209" t="s">
        <v>8</v>
      </c>
      <c r="D46" s="210" t="s">
        <v>357</v>
      </c>
      <c r="E46" s="211">
        <v>5500</v>
      </c>
      <c r="F46" s="211">
        <v>5500</v>
      </c>
      <c r="G46" s="190"/>
      <c r="H46" s="190"/>
      <c r="I46" s="190"/>
      <c r="J46" s="191">
        <f t="shared" si="0"/>
        <v>5500</v>
      </c>
    </row>
    <row r="47" spans="1:10" ht="19.5" customHeight="1" thickBot="1" thickTop="1">
      <c r="A47" s="300" t="s">
        <v>358</v>
      </c>
      <c r="B47" s="301"/>
      <c r="C47" s="301"/>
      <c r="D47" s="301"/>
      <c r="E47" s="212" t="s">
        <v>359</v>
      </c>
      <c r="F47" s="213">
        <f>SUM(F6:F46)</f>
        <v>6115808</v>
      </c>
      <c r="G47" s="214">
        <f>SUM(G6:G46)</f>
        <v>8816</v>
      </c>
      <c r="H47" s="214">
        <f>SUM(H6:H46)</f>
        <v>1276000</v>
      </c>
      <c r="I47" s="214">
        <f>SUM(I6:I46)</f>
        <v>36000</v>
      </c>
      <c r="J47" s="215">
        <f t="shared" si="0"/>
        <v>7436624</v>
      </c>
    </row>
    <row r="48" spans="1:10" ht="19.5" customHeight="1" thickTop="1">
      <c r="A48" s="216"/>
      <c r="B48" s="216"/>
      <c r="C48" s="216"/>
      <c r="D48" s="217"/>
      <c r="E48" s="218"/>
      <c r="F48" s="219"/>
      <c r="G48" s="218"/>
      <c r="H48" s="218"/>
      <c r="I48" s="218"/>
      <c r="J48" s="218"/>
    </row>
    <row r="49" spans="1:10" ht="19.5" customHeight="1">
      <c r="A49" s="216"/>
      <c r="B49" s="216"/>
      <c r="C49" s="295"/>
      <c r="D49" s="295"/>
      <c r="E49" s="218"/>
      <c r="F49" s="218"/>
      <c r="G49" s="218"/>
      <c r="H49" s="218"/>
      <c r="I49" s="218"/>
      <c r="J49" s="218"/>
    </row>
    <row r="50" spans="1:10" ht="19.5" customHeight="1">
      <c r="A50" s="216"/>
      <c r="B50" s="216"/>
      <c r="C50" s="296"/>
      <c r="D50" s="296"/>
      <c r="E50" s="218"/>
      <c r="F50" s="218"/>
      <c r="G50" s="218"/>
      <c r="H50" s="218"/>
      <c r="I50" s="218"/>
      <c r="J50" s="218"/>
    </row>
    <row r="51" spans="1:10" ht="19.5" customHeight="1">
      <c r="A51" s="216"/>
      <c r="B51" s="216"/>
      <c r="C51" s="216"/>
      <c r="D51" s="217"/>
      <c r="E51" s="218"/>
      <c r="F51" s="218"/>
      <c r="G51" s="218"/>
      <c r="H51" s="218"/>
      <c r="I51" s="218"/>
      <c r="J51" s="220"/>
    </row>
    <row r="52" spans="1:10" ht="19.5" customHeight="1">
      <c r="A52" s="216"/>
      <c r="B52" s="216"/>
      <c r="C52" s="216"/>
      <c r="D52" s="217"/>
      <c r="E52" s="218"/>
      <c r="F52" s="218"/>
      <c r="G52" s="218"/>
      <c r="H52" s="218"/>
      <c r="I52" s="219"/>
      <c r="J52" s="218"/>
    </row>
    <row r="53" spans="1:12" ht="19.5" customHeight="1">
      <c r="A53" s="216"/>
      <c r="B53" s="216"/>
      <c r="C53" s="216"/>
      <c r="D53" s="217"/>
      <c r="E53" s="218"/>
      <c r="F53" s="218"/>
      <c r="G53" s="218"/>
      <c r="H53" s="218"/>
      <c r="I53" s="219"/>
      <c r="J53" s="218"/>
      <c r="L53" s="154"/>
    </row>
    <row r="54" spans="1:10" ht="19.5" customHeight="1">
      <c r="A54" s="216"/>
      <c r="B54" s="216"/>
      <c r="C54" s="216"/>
      <c r="D54" s="217"/>
      <c r="E54" s="218"/>
      <c r="F54" s="218"/>
      <c r="G54" s="218"/>
      <c r="H54" s="218"/>
      <c r="I54" s="218"/>
      <c r="J54" s="218"/>
    </row>
    <row r="55" spans="1:10" ht="19.5" customHeight="1">
      <c r="A55" s="216"/>
      <c r="B55" s="216"/>
      <c r="C55" s="216"/>
      <c r="D55" s="217"/>
      <c r="E55" s="218"/>
      <c r="F55" s="218"/>
      <c r="G55" s="218"/>
      <c r="H55" s="218"/>
      <c r="I55" s="218"/>
      <c r="J55" s="218"/>
    </row>
    <row r="56" spans="1:10" ht="19.5" customHeight="1">
      <c r="A56" s="216"/>
      <c r="B56" s="216"/>
      <c r="C56" s="216"/>
      <c r="D56" s="217"/>
      <c r="E56" s="218"/>
      <c r="F56" s="218"/>
      <c r="G56" s="218"/>
      <c r="H56" s="218"/>
      <c r="I56" s="218"/>
      <c r="J56" s="218"/>
    </row>
    <row r="57" spans="1:10" ht="19.5" customHeight="1">
      <c r="A57" s="221"/>
      <c r="B57" s="221"/>
      <c r="C57" s="221"/>
      <c r="D57" s="217"/>
      <c r="E57" s="222"/>
      <c r="F57" s="222"/>
      <c r="G57" s="222"/>
      <c r="H57" s="222"/>
      <c r="I57" s="222"/>
      <c r="J57" s="222"/>
    </row>
    <row r="58" spans="1:10" ht="19.5" customHeight="1">
      <c r="A58" s="221"/>
      <c r="B58" s="221"/>
      <c r="C58" s="221"/>
      <c r="D58" s="217"/>
      <c r="E58" s="222"/>
      <c r="F58" s="222"/>
      <c r="G58" s="222"/>
      <c r="H58" s="222"/>
      <c r="I58" s="222"/>
      <c r="J58" s="222"/>
    </row>
    <row r="59" spans="1:10" ht="19.5" customHeight="1">
      <c r="A59" s="221"/>
      <c r="B59" s="221"/>
      <c r="C59" s="221"/>
      <c r="D59" s="217"/>
      <c r="E59" s="222"/>
      <c r="F59" s="222"/>
      <c r="G59" s="222"/>
      <c r="H59" s="222"/>
      <c r="I59" s="222"/>
      <c r="J59" s="222"/>
    </row>
    <row r="60" spans="1:10" ht="19.5" customHeight="1">
      <c r="A60" s="221"/>
      <c r="B60" s="221"/>
      <c r="C60" s="221"/>
      <c r="D60" s="217"/>
      <c r="E60" s="221"/>
      <c r="F60" s="221"/>
      <c r="G60" s="221"/>
      <c r="H60" s="221"/>
      <c r="I60" s="221"/>
      <c r="J60" s="221"/>
    </row>
    <row r="61" ht="19.5" customHeight="1">
      <c r="D61" s="223"/>
    </row>
    <row r="62" ht="19.5" customHeight="1">
      <c r="D62" s="223"/>
    </row>
    <row r="63" ht="19.5" customHeight="1">
      <c r="D63" s="223"/>
    </row>
    <row r="64" ht="19.5" customHeight="1">
      <c r="D64" s="223"/>
    </row>
    <row r="65" ht="19.5" customHeight="1">
      <c r="D65" s="223"/>
    </row>
  </sheetData>
  <mergeCells count="10">
    <mergeCell ref="A47:D47"/>
    <mergeCell ref="C49:D49"/>
    <mergeCell ref="C50:D50"/>
    <mergeCell ref="D1:F1"/>
    <mergeCell ref="F2:J2"/>
    <mergeCell ref="A3:J3"/>
    <mergeCell ref="A31:A33"/>
    <mergeCell ref="B31:B33"/>
    <mergeCell ref="D31:D33"/>
    <mergeCell ref="E31:E33"/>
  </mergeCells>
  <printOptions/>
  <pageMargins left="0.3937007874015748" right="0.3937007874015748" top="0.3937007874015748" bottom="0.3149606299212598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D1">
      <selection activeCell="A4" sqref="A4:J4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32.140625" style="0" customWidth="1"/>
    <col min="4" max="4" width="5.7109375" style="0" customWidth="1"/>
    <col min="5" max="5" width="14.7109375" style="0" customWidth="1"/>
    <col min="6" max="6" width="16.57421875" style="0" customWidth="1"/>
    <col min="7" max="7" width="15.140625" style="0" customWidth="1"/>
    <col min="8" max="8" width="14.28125" style="0" customWidth="1"/>
    <col min="9" max="9" width="15.7109375" style="0" customWidth="1"/>
    <col min="10" max="10" width="13.140625" style="0" customWidth="1"/>
  </cols>
  <sheetData>
    <row r="1" spans="3:9" ht="12.75" customHeight="1">
      <c r="C1" s="91"/>
      <c r="D1" s="92"/>
      <c r="E1" s="349" t="s">
        <v>124</v>
      </c>
      <c r="F1" s="349"/>
      <c r="G1" s="349"/>
      <c r="H1" s="349"/>
      <c r="I1" s="349"/>
    </row>
    <row r="2" spans="3:9" ht="19.5" customHeight="1">
      <c r="C2" s="91"/>
      <c r="D2" s="93"/>
      <c r="E2" s="350" t="s">
        <v>435</v>
      </c>
      <c r="F2" s="350"/>
      <c r="G2" s="350"/>
      <c r="H2" s="350"/>
      <c r="I2" s="350"/>
    </row>
    <row r="3" spans="1:10" ht="22.5" customHeight="1">
      <c r="A3" s="351" t="s">
        <v>148</v>
      </c>
      <c r="B3" s="351"/>
      <c r="C3" s="351"/>
      <c r="D3" s="351"/>
      <c r="E3" s="351"/>
      <c r="F3" s="351"/>
      <c r="G3" s="351"/>
      <c r="H3" s="351"/>
      <c r="I3" s="351"/>
      <c r="J3" s="351"/>
    </row>
    <row r="4" spans="1:11" ht="16.5" customHeight="1">
      <c r="A4" s="339" t="s">
        <v>125</v>
      </c>
      <c r="B4" s="339"/>
      <c r="C4" s="339"/>
      <c r="D4" s="339"/>
      <c r="E4" s="339"/>
      <c r="F4" s="339"/>
      <c r="G4" s="339"/>
      <c r="H4" s="339"/>
      <c r="I4" s="339"/>
      <c r="J4" s="339"/>
      <c r="K4" s="120"/>
    </row>
    <row r="5" spans="1:11" ht="15.75" customHeight="1">
      <c r="A5" s="339" t="s">
        <v>126</v>
      </c>
      <c r="B5" s="339"/>
      <c r="C5" s="339"/>
      <c r="D5" s="339"/>
      <c r="E5" s="339"/>
      <c r="F5" s="339"/>
      <c r="G5" s="339"/>
      <c r="H5" s="339"/>
      <c r="I5" s="339"/>
      <c r="J5" s="339"/>
      <c r="K5" s="120"/>
    </row>
    <row r="6" ht="12.75" customHeight="1" thickBot="1">
      <c r="I6" s="91" t="s">
        <v>127</v>
      </c>
    </row>
    <row r="7" spans="1:10" ht="16.5" customHeight="1">
      <c r="A7" s="340" t="s">
        <v>0</v>
      </c>
      <c r="B7" s="342" t="s">
        <v>1</v>
      </c>
      <c r="C7" s="342" t="s">
        <v>128</v>
      </c>
      <c r="D7" s="342" t="s">
        <v>2</v>
      </c>
      <c r="E7" s="344" t="s">
        <v>129</v>
      </c>
      <c r="F7" s="346" t="s">
        <v>130</v>
      </c>
      <c r="G7" s="347"/>
      <c r="H7" s="347"/>
      <c r="I7" s="347"/>
      <c r="J7" s="348"/>
    </row>
    <row r="8" spans="1:10" s="94" customFormat="1" ht="19.5" customHeight="1">
      <c r="A8" s="341"/>
      <c r="B8" s="343"/>
      <c r="C8" s="343"/>
      <c r="D8" s="343"/>
      <c r="E8" s="345"/>
      <c r="F8" s="95" t="s">
        <v>131</v>
      </c>
      <c r="G8" s="96" t="s">
        <v>132</v>
      </c>
      <c r="H8" s="96" t="s">
        <v>133</v>
      </c>
      <c r="I8" s="96" t="s">
        <v>134</v>
      </c>
      <c r="J8" s="97" t="s">
        <v>135</v>
      </c>
    </row>
    <row r="9" spans="1:10" s="94" customFormat="1" ht="16.5" customHeight="1">
      <c r="A9" s="121" t="s">
        <v>3</v>
      </c>
      <c r="B9" s="122"/>
      <c r="C9" s="244" t="s">
        <v>121</v>
      </c>
      <c r="D9" s="100"/>
      <c r="E9" s="234">
        <f>SUM(E10:E10)</f>
        <v>357055.23</v>
      </c>
      <c r="F9" s="235">
        <f>SUM(F10:F10)</f>
        <v>357055.23000000004</v>
      </c>
      <c r="G9" s="236">
        <f>G10</f>
        <v>4284</v>
      </c>
      <c r="H9" s="236">
        <f>H10</f>
        <v>716</v>
      </c>
      <c r="I9" s="236">
        <f>I10</f>
        <v>350054.15</v>
      </c>
      <c r="J9" s="237">
        <f>SUM(J10:J10)</f>
        <v>2001.08</v>
      </c>
    </row>
    <row r="10" spans="1:10" s="94" customFormat="1" ht="24.75" customHeight="1">
      <c r="A10" s="123"/>
      <c r="B10" s="112" t="s">
        <v>122</v>
      </c>
      <c r="C10" s="245" t="s">
        <v>123</v>
      </c>
      <c r="D10" s="103">
        <v>2010</v>
      </c>
      <c r="E10" s="238">
        <v>357055.23</v>
      </c>
      <c r="F10" s="239">
        <f>SUM(G10:J10)</f>
        <v>357055.23000000004</v>
      </c>
      <c r="G10" s="20">
        <v>4284</v>
      </c>
      <c r="H10" s="20">
        <f>611+105</f>
        <v>716</v>
      </c>
      <c r="I10" s="20">
        <v>350054.15</v>
      </c>
      <c r="J10" s="240">
        <f>34.08+1967</f>
        <v>2001.08</v>
      </c>
    </row>
    <row r="11" spans="1:10" ht="16.5" customHeight="1">
      <c r="A11" s="98">
        <v>750</v>
      </c>
      <c r="B11" s="99"/>
      <c r="C11" s="244" t="str">
        <f>'[1]1'!C18</f>
        <v>ADMINISTRACJA PUBLICZNA</v>
      </c>
      <c r="D11" s="100"/>
      <c r="E11" s="234">
        <f>SUM(E12:E13)</f>
        <v>72354</v>
      </c>
      <c r="F11" s="235">
        <f>SUM(F12:F13)</f>
        <v>72354</v>
      </c>
      <c r="G11" s="236">
        <f>G12+G13</f>
        <v>50410</v>
      </c>
      <c r="H11" s="236">
        <f>H12+H13</f>
        <v>8898</v>
      </c>
      <c r="I11" s="236">
        <f>I12+I13</f>
        <v>0</v>
      </c>
      <c r="J11" s="237">
        <f>SUM(J12:J13)</f>
        <v>13046</v>
      </c>
    </row>
    <row r="12" spans="1:10" ht="18.75" customHeight="1">
      <c r="A12" s="101"/>
      <c r="B12" s="102">
        <v>75011</v>
      </c>
      <c r="C12" s="245" t="s">
        <v>136</v>
      </c>
      <c r="D12" s="103">
        <v>2010</v>
      </c>
      <c r="E12" s="238">
        <v>59308</v>
      </c>
      <c r="F12" s="239">
        <f>SUM(G12:J12)</f>
        <v>59308</v>
      </c>
      <c r="G12" s="20">
        <v>50410</v>
      </c>
      <c r="H12" s="20">
        <f>7663+1235</f>
        <v>8898</v>
      </c>
      <c r="I12" s="20">
        <v>0</v>
      </c>
      <c r="J12" s="240">
        <v>0</v>
      </c>
    </row>
    <row r="13" spans="1:10" ht="21" customHeight="1">
      <c r="A13" s="101"/>
      <c r="B13" s="102">
        <v>75056</v>
      </c>
      <c r="C13" s="230" t="s">
        <v>360</v>
      </c>
      <c r="D13" s="103">
        <v>2010</v>
      </c>
      <c r="E13" s="238">
        <v>13046</v>
      </c>
      <c r="F13" s="239">
        <f>SUM(G13:J13)</f>
        <v>13046</v>
      </c>
      <c r="G13" s="20">
        <v>0</v>
      </c>
      <c r="H13" s="20">
        <v>0</v>
      </c>
      <c r="I13" s="20">
        <v>0</v>
      </c>
      <c r="J13" s="240">
        <v>13046</v>
      </c>
    </row>
    <row r="14" spans="1:10" ht="50.25" customHeight="1">
      <c r="A14" s="98">
        <v>751</v>
      </c>
      <c r="B14" s="99"/>
      <c r="C14" s="246" t="str">
        <f>'[1]1'!C19</f>
        <v>URZĘDY NACZELNYCH ORGANÓW WŁADZY PAŃSTWOWEJ, KONTROLI I OCHRONY PRAWA ORAZ SĄDOWNICTWA</v>
      </c>
      <c r="D14" s="104"/>
      <c r="E14" s="234">
        <f aca="true" t="shared" si="0" ref="E14:J14">E15</f>
        <v>1550</v>
      </c>
      <c r="F14" s="235">
        <f t="shared" si="0"/>
        <v>1550</v>
      </c>
      <c r="G14" s="236">
        <f t="shared" si="0"/>
        <v>1319</v>
      </c>
      <c r="H14" s="236">
        <f t="shared" si="0"/>
        <v>231</v>
      </c>
      <c r="I14" s="236">
        <f t="shared" si="0"/>
        <v>0</v>
      </c>
      <c r="J14" s="237">
        <f t="shared" si="0"/>
        <v>0</v>
      </c>
    </row>
    <row r="15" spans="1:10" ht="20.25" customHeight="1">
      <c r="A15" s="101"/>
      <c r="B15" s="102">
        <v>75101</v>
      </c>
      <c r="C15" s="245" t="s">
        <v>137</v>
      </c>
      <c r="D15" s="103">
        <v>2010</v>
      </c>
      <c r="E15" s="238">
        <v>1550</v>
      </c>
      <c r="F15" s="239">
        <f>SUM(G15:J15)</f>
        <v>1550</v>
      </c>
      <c r="G15" s="20">
        <v>1319</v>
      </c>
      <c r="H15" s="20">
        <v>231</v>
      </c>
      <c r="I15" s="20">
        <v>0</v>
      </c>
      <c r="J15" s="240">
        <v>0</v>
      </c>
    </row>
    <row r="16" spans="1:10" ht="24.75" customHeight="1">
      <c r="A16" s="98">
        <v>752</v>
      </c>
      <c r="B16" s="99"/>
      <c r="C16" s="246" t="s">
        <v>138</v>
      </c>
      <c r="D16" s="104"/>
      <c r="E16" s="234">
        <f aca="true" t="shared" si="1" ref="E16:J18">SUM(E17:E17)</f>
        <v>200</v>
      </c>
      <c r="F16" s="235">
        <f t="shared" si="1"/>
        <v>200</v>
      </c>
      <c r="G16" s="236">
        <f t="shared" si="1"/>
        <v>0</v>
      </c>
      <c r="H16" s="236">
        <f t="shared" si="1"/>
        <v>0</v>
      </c>
      <c r="I16" s="236">
        <f t="shared" si="1"/>
        <v>0</v>
      </c>
      <c r="J16" s="237">
        <f t="shared" si="1"/>
        <v>200</v>
      </c>
    </row>
    <row r="17" spans="1:10" ht="16.5" customHeight="1">
      <c r="A17" s="101"/>
      <c r="B17" s="102">
        <v>75212</v>
      </c>
      <c r="C17" s="245" t="s">
        <v>139</v>
      </c>
      <c r="D17" s="103">
        <v>2010</v>
      </c>
      <c r="E17" s="238">
        <v>200</v>
      </c>
      <c r="F17" s="239">
        <f>SUM(G17:J17)</f>
        <v>200</v>
      </c>
      <c r="G17" s="20"/>
      <c r="H17" s="20"/>
      <c r="I17" s="20"/>
      <c r="J17" s="240">
        <v>200</v>
      </c>
    </row>
    <row r="18" spans="1:10" ht="27" customHeight="1">
      <c r="A18" s="98">
        <v>754</v>
      </c>
      <c r="B18" s="99"/>
      <c r="C18" s="246" t="str">
        <f>'[1]1'!C21</f>
        <v>BEZPIECZEŃSTWO PUBLICZNE I OCHRONA PRZECIWPOŻAROWA</v>
      </c>
      <c r="D18" s="104"/>
      <c r="E18" s="234">
        <f t="shared" si="1"/>
        <v>1000</v>
      </c>
      <c r="F18" s="235">
        <f t="shared" si="1"/>
        <v>1000</v>
      </c>
      <c r="G18" s="236">
        <f t="shared" si="1"/>
        <v>0</v>
      </c>
      <c r="H18" s="236">
        <f t="shared" si="1"/>
        <v>0</v>
      </c>
      <c r="I18" s="236">
        <f t="shared" si="1"/>
        <v>0</v>
      </c>
      <c r="J18" s="237">
        <f t="shared" si="1"/>
        <v>1000</v>
      </c>
    </row>
    <row r="19" spans="1:10" ht="15" customHeight="1">
      <c r="A19" s="101"/>
      <c r="B19" s="102">
        <v>75414</v>
      </c>
      <c r="C19" s="245" t="s">
        <v>140</v>
      </c>
      <c r="D19" s="103">
        <v>2010</v>
      </c>
      <c r="E19" s="238">
        <v>1000</v>
      </c>
      <c r="F19" s="239">
        <f>SUM(G19:J19)</f>
        <v>1000</v>
      </c>
      <c r="G19" s="20"/>
      <c r="H19" s="20"/>
      <c r="I19" s="20"/>
      <c r="J19" s="240">
        <v>1000</v>
      </c>
    </row>
    <row r="20" spans="1:16" ht="18" customHeight="1">
      <c r="A20" s="98">
        <v>852</v>
      </c>
      <c r="B20" s="99"/>
      <c r="C20" s="244" t="str">
        <f>'[1]1'!C27</f>
        <v>POMOC SPOŁECZNA</v>
      </c>
      <c r="D20" s="104"/>
      <c r="E20" s="234">
        <f aca="true" t="shared" si="2" ref="E20:J20">SUM(E21:E22)</f>
        <v>2851700</v>
      </c>
      <c r="F20" s="235">
        <f t="shared" si="2"/>
        <v>2851700</v>
      </c>
      <c r="G20" s="236">
        <f t="shared" si="2"/>
        <v>69390</v>
      </c>
      <c r="H20" s="236">
        <f t="shared" si="2"/>
        <v>12310</v>
      </c>
      <c r="I20" s="236">
        <f t="shared" si="2"/>
        <v>2768700</v>
      </c>
      <c r="J20" s="236">
        <f t="shared" si="2"/>
        <v>1300</v>
      </c>
      <c r="K20" s="105"/>
      <c r="L20" s="105"/>
      <c r="M20" s="105"/>
      <c r="N20" s="105"/>
      <c r="O20" s="105"/>
      <c r="P20" s="106"/>
    </row>
    <row r="21" spans="1:16" s="107" customFormat="1" ht="24.75" customHeight="1">
      <c r="A21" s="108"/>
      <c r="B21" s="109">
        <v>85212</v>
      </c>
      <c r="C21" s="247" t="s">
        <v>141</v>
      </c>
      <c r="D21" s="103">
        <v>2010</v>
      </c>
      <c r="E21" s="241">
        <v>2850000</v>
      </c>
      <c r="F21" s="239">
        <f>SUM(G21:J21)</f>
        <v>2850000</v>
      </c>
      <c r="G21" s="242">
        <f>63912.85+5477.15</f>
        <v>69390</v>
      </c>
      <c r="H21" s="242">
        <f>10610+1700</f>
        <v>12310</v>
      </c>
      <c r="I21" s="242">
        <v>2767000</v>
      </c>
      <c r="J21" s="243">
        <v>1300</v>
      </c>
      <c r="K21" s="110"/>
      <c r="L21" s="110"/>
      <c r="M21" s="110"/>
      <c r="N21" s="110"/>
      <c r="O21" s="110"/>
      <c r="P21" s="111"/>
    </row>
    <row r="22" spans="1:10" ht="18" customHeight="1" thickBot="1">
      <c r="A22" s="231"/>
      <c r="B22" s="232" t="s">
        <v>142</v>
      </c>
      <c r="C22" s="248" t="s">
        <v>143</v>
      </c>
      <c r="D22" s="233">
        <v>2010</v>
      </c>
      <c r="E22" s="249">
        <v>1700</v>
      </c>
      <c r="F22" s="250">
        <f>SUM(G22:J22)</f>
        <v>1700</v>
      </c>
      <c r="G22" s="25"/>
      <c r="H22" s="25"/>
      <c r="I22" s="25">
        <v>1700</v>
      </c>
      <c r="J22" s="251"/>
    </row>
    <row r="23" spans="1:11" ht="17.25" customHeight="1" thickBot="1">
      <c r="A23" s="281" t="s">
        <v>144</v>
      </c>
      <c r="B23" s="282"/>
      <c r="C23" s="282"/>
      <c r="D23" s="113"/>
      <c r="E23" s="114">
        <f>E11+E14+E18+E20+E16+E9</f>
        <v>3283859.23</v>
      </c>
      <c r="F23" s="115">
        <f>F11+F14+F18+F20+F16+F9</f>
        <v>3283859.23</v>
      </c>
      <c r="G23" s="116">
        <f>G11+G14+G18+G20+G9</f>
        <v>125403</v>
      </c>
      <c r="H23" s="116">
        <f>H11+H14+H18+H20+H9</f>
        <v>22155</v>
      </c>
      <c r="I23" s="116">
        <f>I11+I14+I18+I20+I9</f>
        <v>3118754.15</v>
      </c>
      <c r="J23" s="117">
        <f>J11+J14+J18+J20+J16+J9</f>
        <v>17547.08</v>
      </c>
      <c r="K23" s="118"/>
    </row>
    <row r="25" spans="2:7" ht="12.75" customHeight="1">
      <c r="B25" s="2" t="s">
        <v>145</v>
      </c>
      <c r="F25" s="283"/>
      <c r="G25" s="283"/>
    </row>
    <row r="26" spans="2:7" ht="12.75">
      <c r="B26" s="2" t="s">
        <v>146</v>
      </c>
      <c r="D26" s="337">
        <v>5000</v>
      </c>
      <c r="E26" s="337"/>
      <c r="G26" s="119"/>
    </row>
    <row r="27" spans="2:5" ht="12.75">
      <c r="B27" s="2" t="s">
        <v>147</v>
      </c>
      <c r="D27" s="338">
        <v>35000</v>
      </c>
      <c r="E27" s="338"/>
    </row>
    <row r="30" ht="12.75">
      <c r="F30" s="118"/>
    </row>
  </sheetData>
  <mergeCells count="15">
    <mergeCell ref="E1:I1"/>
    <mergeCell ref="E2:I2"/>
    <mergeCell ref="A4:J4"/>
    <mergeCell ref="A3:J3"/>
    <mergeCell ref="A5:J5"/>
    <mergeCell ref="A7:A8"/>
    <mergeCell ref="B7:B8"/>
    <mergeCell ref="C7:C8"/>
    <mergeCell ref="D7:D8"/>
    <mergeCell ref="E7:E8"/>
    <mergeCell ref="F7:J7"/>
    <mergeCell ref="A23:C23"/>
    <mergeCell ref="F25:G25"/>
    <mergeCell ref="D26:E26"/>
    <mergeCell ref="D27:E2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C2" sqref="C2"/>
    </sheetView>
  </sheetViews>
  <sheetFormatPr defaultColWidth="9.140625" defaultRowHeight="19.5" customHeight="1"/>
  <cols>
    <col min="1" max="1" width="17.421875" style="5" customWidth="1"/>
    <col min="2" max="2" width="13.421875" style="5" customWidth="1"/>
    <col min="3" max="3" width="42.7109375" style="5" customWidth="1"/>
    <col min="4" max="4" width="5.421875" style="5" customWidth="1"/>
    <col min="5" max="5" width="9.421875" style="5" customWidth="1"/>
    <col min="6" max="6" width="13.00390625" style="5" customWidth="1"/>
    <col min="7" max="7" width="13.57421875" style="5" customWidth="1"/>
    <col min="8" max="8" width="13.00390625" style="5" customWidth="1"/>
    <col min="9" max="9" width="14.28125" style="5" customWidth="1"/>
    <col min="10" max="10" width="15.57421875" style="5" customWidth="1"/>
    <col min="11" max="11" width="11.28125" style="5" bestFit="1" customWidth="1"/>
    <col min="12" max="16384" width="9.140625" style="5" customWidth="1"/>
  </cols>
  <sheetData>
    <row r="1" ht="19.5" customHeight="1">
      <c r="C1" s="2" t="s">
        <v>436</v>
      </c>
    </row>
    <row r="2" spans="4:9" ht="33" customHeight="1">
      <c r="D2" s="403" t="s">
        <v>120</v>
      </c>
      <c r="E2" s="404"/>
      <c r="F2" s="404"/>
      <c r="G2" s="404"/>
      <c r="H2" s="404"/>
      <c r="I2" s="405"/>
    </row>
    <row r="3" spans="1:9" ht="23.25" customHeight="1">
      <c r="A3" s="406" t="s">
        <v>27</v>
      </c>
      <c r="B3" s="407"/>
      <c r="C3" s="407"/>
      <c r="D3" s="407"/>
      <c r="E3" s="407"/>
      <c r="F3" s="407"/>
      <c r="G3" s="407"/>
      <c r="H3" s="407"/>
      <c r="I3" s="408"/>
    </row>
    <row r="4" ht="16.5" customHeight="1" thickBot="1"/>
    <row r="5" spans="1:10" ht="66" customHeight="1" thickBot="1" thickTop="1">
      <c r="A5" s="6" t="s">
        <v>28</v>
      </c>
      <c r="B5" s="7" t="s">
        <v>29</v>
      </c>
      <c r="C5" s="8" t="s">
        <v>30</v>
      </c>
      <c r="D5" s="8" t="s">
        <v>0</v>
      </c>
      <c r="E5" s="8" t="s">
        <v>1</v>
      </c>
      <c r="F5" s="9" t="s">
        <v>31</v>
      </c>
      <c r="G5" s="9" t="s">
        <v>32</v>
      </c>
      <c r="H5" s="9" t="s">
        <v>33</v>
      </c>
      <c r="I5" s="10" t="s">
        <v>34</v>
      </c>
      <c r="J5" s="11"/>
    </row>
    <row r="6" spans="1:12" ht="24" customHeight="1" thickTop="1">
      <c r="A6" s="409" t="s">
        <v>35</v>
      </c>
      <c r="B6" s="410">
        <v>19580.35</v>
      </c>
      <c r="C6" s="12" t="s">
        <v>36</v>
      </c>
      <c r="D6" s="13" t="s">
        <v>14</v>
      </c>
      <c r="E6" s="13" t="s">
        <v>15</v>
      </c>
      <c r="F6" s="13"/>
      <c r="G6" s="13" t="s">
        <v>8</v>
      </c>
      <c r="H6" s="14">
        <v>10000</v>
      </c>
      <c r="I6" s="411">
        <f>SUM(H6:H11)</f>
        <v>19580.35</v>
      </c>
      <c r="J6" s="15"/>
      <c r="L6" s="16"/>
    </row>
    <row r="7" spans="1:10" ht="21.75" customHeight="1">
      <c r="A7" s="376"/>
      <c r="B7" s="378"/>
      <c r="C7" s="17" t="s">
        <v>37</v>
      </c>
      <c r="D7" s="18" t="s">
        <v>5</v>
      </c>
      <c r="E7" s="18" t="s">
        <v>6</v>
      </c>
      <c r="F7" s="18" t="s">
        <v>23</v>
      </c>
      <c r="G7" s="19"/>
      <c r="H7" s="20">
        <v>2000</v>
      </c>
      <c r="I7" s="380"/>
      <c r="J7" s="11"/>
    </row>
    <row r="8" spans="1:10" ht="24" customHeight="1">
      <c r="A8" s="376"/>
      <c r="B8" s="378"/>
      <c r="C8" s="17" t="s">
        <v>37</v>
      </c>
      <c r="D8" s="18" t="s">
        <v>5</v>
      </c>
      <c r="E8" s="18" t="s">
        <v>6</v>
      </c>
      <c r="F8" s="18" t="s">
        <v>22</v>
      </c>
      <c r="G8" s="19"/>
      <c r="H8" s="20">
        <v>2000</v>
      </c>
      <c r="I8" s="380"/>
      <c r="J8" s="11"/>
    </row>
    <row r="9" spans="1:10" ht="34.5" customHeight="1">
      <c r="A9" s="376"/>
      <c r="B9" s="378"/>
      <c r="C9" s="17" t="s">
        <v>38</v>
      </c>
      <c r="D9" s="21" t="s">
        <v>17</v>
      </c>
      <c r="E9" s="21" t="s">
        <v>18</v>
      </c>
      <c r="F9" s="18" t="s">
        <v>22</v>
      </c>
      <c r="G9" s="19"/>
      <c r="H9" s="20">
        <v>500</v>
      </c>
      <c r="I9" s="380"/>
      <c r="J9" s="11"/>
    </row>
    <row r="10" spans="1:10" ht="19.5" customHeight="1">
      <c r="A10" s="376"/>
      <c r="B10" s="378"/>
      <c r="C10" s="17" t="s">
        <v>39</v>
      </c>
      <c r="D10" s="18" t="s">
        <v>14</v>
      </c>
      <c r="E10" s="18" t="s">
        <v>15</v>
      </c>
      <c r="F10" s="18" t="s">
        <v>23</v>
      </c>
      <c r="G10" s="19"/>
      <c r="H10" s="20">
        <v>300</v>
      </c>
      <c r="I10" s="380"/>
      <c r="J10" s="11"/>
    </row>
    <row r="11" spans="1:10" ht="28.5" customHeight="1" thickBot="1">
      <c r="A11" s="370"/>
      <c r="B11" s="372"/>
      <c r="C11" s="22" t="s">
        <v>40</v>
      </c>
      <c r="D11" s="23" t="s">
        <v>14</v>
      </c>
      <c r="E11" s="23" t="s">
        <v>15</v>
      </c>
      <c r="F11" s="18" t="s">
        <v>23</v>
      </c>
      <c r="G11" s="24"/>
      <c r="H11" s="25">
        <v>4780.35</v>
      </c>
      <c r="I11" s="381"/>
      <c r="J11" s="11"/>
    </row>
    <row r="12" spans="1:10" ht="23.25" customHeight="1">
      <c r="A12" s="352" t="s">
        <v>41</v>
      </c>
      <c r="B12" s="355">
        <v>10327.85</v>
      </c>
      <c r="C12" s="28" t="s">
        <v>42</v>
      </c>
      <c r="D12" s="29" t="s">
        <v>14</v>
      </c>
      <c r="E12" s="29" t="s">
        <v>15</v>
      </c>
      <c r="F12" s="31" t="s">
        <v>25</v>
      </c>
      <c r="G12" s="31"/>
      <c r="H12" s="37">
        <v>3327.85</v>
      </c>
      <c r="I12" s="358">
        <f>H12+H13</f>
        <v>10327.85</v>
      </c>
      <c r="J12" s="11"/>
    </row>
    <row r="13" spans="1:10" ht="19.5" customHeight="1" thickBot="1">
      <c r="A13" s="353"/>
      <c r="B13" s="356"/>
      <c r="C13" s="35" t="s">
        <v>43</v>
      </c>
      <c r="D13" s="18" t="s">
        <v>14</v>
      </c>
      <c r="E13" s="18" t="s">
        <v>15</v>
      </c>
      <c r="F13" s="23" t="s">
        <v>25</v>
      </c>
      <c r="G13" s="36"/>
      <c r="H13" s="37">
        <v>7000</v>
      </c>
      <c r="I13" s="359"/>
      <c r="J13" s="11"/>
    </row>
    <row r="14" spans="1:10" ht="32.25" customHeight="1">
      <c r="A14" s="375" t="s">
        <v>44</v>
      </c>
      <c r="B14" s="377">
        <v>14539.64</v>
      </c>
      <c r="C14" s="28" t="s">
        <v>45</v>
      </c>
      <c r="D14" s="31" t="s">
        <v>17</v>
      </c>
      <c r="E14" s="31" t="s">
        <v>18</v>
      </c>
      <c r="F14" s="30"/>
      <c r="G14" s="31" t="s">
        <v>4</v>
      </c>
      <c r="H14" s="32">
        <v>10439.64</v>
      </c>
      <c r="I14" s="389">
        <f>SUM(H14:H18)</f>
        <v>14539.64</v>
      </c>
      <c r="J14" s="11"/>
    </row>
    <row r="15" spans="1:10" ht="30" customHeight="1">
      <c r="A15" s="353"/>
      <c r="B15" s="362"/>
      <c r="C15" s="17" t="s">
        <v>46</v>
      </c>
      <c r="D15" s="18" t="s">
        <v>20</v>
      </c>
      <c r="E15" s="18" t="s">
        <v>21</v>
      </c>
      <c r="F15" s="18" t="s">
        <v>23</v>
      </c>
      <c r="G15" s="18"/>
      <c r="H15" s="20">
        <v>300</v>
      </c>
      <c r="I15" s="365"/>
      <c r="J15" s="11"/>
    </row>
    <row r="16" spans="1:10" ht="33.75" customHeight="1">
      <c r="A16" s="353"/>
      <c r="B16" s="362"/>
      <c r="C16" s="17" t="s">
        <v>47</v>
      </c>
      <c r="D16" s="18" t="s">
        <v>14</v>
      </c>
      <c r="E16" s="18" t="s">
        <v>15</v>
      </c>
      <c r="F16" s="18" t="s">
        <v>23</v>
      </c>
      <c r="G16" s="18"/>
      <c r="H16" s="20">
        <v>300</v>
      </c>
      <c r="I16" s="365"/>
      <c r="J16" s="11"/>
    </row>
    <row r="17" spans="1:10" ht="30.75" customHeight="1">
      <c r="A17" s="353"/>
      <c r="B17" s="362"/>
      <c r="C17" s="17" t="s">
        <v>48</v>
      </c>
      <c r="D17" s="18" t="s">
        <v>17</v>
      </c>
      <c r="E17" s="18" t="s">
        <v>18</v>
      </c>
      <c r="F17" s="18" t="s">
        <v>22</v>
      </c>
      <c r="G17" s="18"/>
      <c r="H17" s="20">
        <v>3000</v>
      </c>
      <c r="I17" s="365"/>
      <c r="J17" s="11"/>
    </row>
    <row r="18" spans="1:10" ht="28.5" customHeight="1" thickBot="1">
      <c r="A18" s="370"/>
      <c r="B18" s="372"/>
      <c r="C18" s="22" t="s">
        <v>49</v>
      </c>
      <c r="D18" s="39" t="s">
        <v>17</v>
      </c>
      <c r="E18" s="39" t="s">
        <v>18</v>
      </c>
      <c r="F18" s="39" t="s">
        <v>23</v>
      </c>
      <c r="G18" s="24"/>
      <c r="H18" s="25">
        <v>500</v>
      </c>
      <c r="I18" s="374"/>
      <c r="J18" s="11"/>
    </row>
    <row r="19" spans="1:10" ht="27.75" customHeight="1" thickBot="1">
      <c r="A19" s="33" t="s">
        <v>50</v>
      </c>
      <c r="B19" s="40">
        <v>8423.58</v>
      </c>
      <c r="C19" s="41" t="s">
        <v>51</v>
      </c>
      <c r="D19" s="42" t="s">
        <v>14</v>
      </c>
      <c r="E19" s="42" t="s">
        <v>15</v>
      </c>
      <c r="F19" s="42" t="s">
        <v>25</v>
      </c>
      <c r="G19" s="43"/>
      <c r="H19" s="34">
        <v>8423.58</v>
      </c>
      <c r="I19" s="38">
        <f>H19</f>
        <v>8423.58</v>
      </c>
      <c r="J19" s="11"/>
    </row>
    <row r="20" spans="1:10" ht="27" customHeight="1" thickBot="1">
      <c r="A20" s="44" t="s">
        <v>52</v>
      </c>
      <c r="B20" s="45">
        <v>8782.03</v>
      </c>
      <c r="C20" s="46" t="s">
        <v>51</v>
      </c>
      <c r="D20" s="47" t="s">
        <v>14</v>
      </c>
      <c r="E20" s="47" t="s">
        <v>15</v>
      </c>
      <c r="F20" s="47" t="s">
        <v>25</v>
      </c>
      <c r="G20" s="48"/>
      <c r="H20" s="49">
        <v>8782.03</v>
      </c>
      <c r="I20" s="50">
        <f>SUM(H20:H20)</f>
        <v>8782.03</v>
      </c>
      <c r="J20" s="11"/>
    </row>
    <row r="21" spans="1:10" ht="22.5" customHeight="1" thickTop="1">
      <c r="A21" s="395" t="s">
        <v>53</v>
      </c>
      <c r="B21" s="396">
        <v>20902.14</v>
      </c>
      <c r="C21" s="12" t="s">
        <v>54</v>
      </c>
      <c r="D21" s="13" t="s">
        <v>14</v>
      </c>
      <c r="E21" s="13" t="s">
        <v>15</v>
      </c>
      <c r="F21" s="51"/>
      <c r="G21" s="13" t="s">
        <v>4</v>
      </c>
      <c r="H21" s="14">
        <v>3900</v>
      </c>
      <c r="I21" s="397">
        <f>SUM(H21:H30)</f>
        <v>20902.14</v>
      </c>
      <c r="J21" s="11"/>
    </row>
    <row r="22" spans="1:10" ht="19.5" customHeight="1">
      <c r="A22" s="353"/>
      <c r="B22" s="356"/>
      <c r="C22" s="17" t="s">
        <v>43</v>
      </c>
      <c r="D22" s="18" t="s">
        <v>14</v>
      </c>
      <c r="E22" s="18" t="s">
        <v>15</v>
      </c>
      <c r="F22" s="18" t="s">
        <v>25</v>
      </c>
      <c r="G22" s="19"/>
      <c r="H22" s="20">
        <v>700</v>
      </c>
      <c r="I22" s="398"/>
      <c r="J22" s="11"/>
    </row>
    <row r="23" spans="1:10" ht="22.5" customHeight="1">
      <c r="A23" s="353"/>
      <c r="B23" s="356"/>
      <c r="C23" s="17" t="s">
        <v>55</v>
      </c>
      <c r="D23" s="18" t="s">
        <v>20</v>
      </c>
      <c r="E23" s="18" t="s">
        <v>21</v>
      </c>
      <c r="F23" s="18" t="s">
        <v>23</v>
      </c>
      <c r="G23" s="19"/>
      <c r="H23" s="20">
        <v>3000</v>
      </c>
      <c r="I23" s="398"/>
      <c r="J23" s="11"/>
    </row>
    <row r="24" spans="1:10" ht="23.25" customHeight="1">
      <c r="A24" s="353"/>
      <c r="B24" s="356"/>
      <c r="C24" s="17" t="s">
        <v>56</v>
      </c>
      <c r="D24" s="18" t="s">
        <v>17</v>
      </c>
      <c r="E24" s="18" t="s">
        <v>18</v>
      </c>
      <c r="F24" s="18" t="s">
        <v>23</v>
      </c>
      <c r="G24" s="19"/>
      <c r="H24" s="20">
        <v>2000</v>
      </c>
      <c r="I24" s="398"/>
      <c r="J24" s="11"/>
    </row>
    <row r="25" spans="1:10" ht="21" customHeight="1">
      <c r="A25" s="353"/>
      <c r="B25" s="356"/>
      <c r="C25" s="17" t="s">
        <v>37</v>
      </c>
      <c r="D25" s="18" t="s">
        <v>5</v>
      </c>
      <c r="E25" s="18" t="s">
        <v>6</v>
      </c>
      <c r="F25" s="18" t="s">
        <v>23</v>
      </c>
      <c r="G25" s="19"/>
      <c r="H25" s="20">
        <v>2400</v>
      </c>
      <c r="I25" s="398"/>
      <c r="J25" s="11"/>
    </row>
    <row r="26" spans="1:10" ht="19.5" customHeight="1">
      <c r="A26" s="353"/>
      <c r="B26" s="356"/>
      <c r="C26" s="17" t="s">
        <v>37</v>
      </c>
      <c r="D26" s="18" t="s">
        <v>5</v>
      </c>
      <c r="E26" s="18" t="s">
        <v>6</v>
      </c>
      <c r="F26" s="18" t="s">
        <v>22</v>
      </c>
      <c r="G26" s="19"/>
      <c r="H26" s="20">
        <v>2400</v>
      </c>
      <c r="I26" s="398"/>
      <c r="J26" s="11"/>
    </row>
    <row r="27" spans="1:10" ht="27.75" customHeight="1">
      <c r="A27" s="353"/>
      <c r="B27" s="356"/>
      <c r="C27" s="17" t="s">
        <v>57</v>
      </c>
      <c r="D27" s="18" t="s">
        <v>14</v>
      </c>
      <c r="E27" s="18" t="s">
        <v>15</v>
      </c>
      <c r="F27" s="18" t="s">
        <v>23</v>
      </c>
      <c r="G27" s="19"/>
      <c r="H27" s="20">
        <v>2500</v>
      </c>
      <c r="I27" s="398"/>
      <c r="J27" s="11"/>
    </row>
    <row r="28" spans="1:10" ht="19.5" customHeight="1">
      <c r="A28" s="353"/>
      <c r="B28" s="356"/>
      <c r="C28" s="17" t="s">
        <v>58</v>
      </c>
      <c r="D28" s="18" t="s">
        <v>17</v>
      </c>
      <c r="E28" s="18" t="s">
        <v>18</v>
      </c>
      <c r="F28" s="18" t="s">
        <v>22</v>
      </c>
      <c r="G28" s="19"/>
      <c r="H28" s="20">
        <v>1000</v>
      </c>
      <c r="I28" s="398"/>
      <c r="J28" s="11"/>
    </row>
    <row r="29" spans="1:10" ht="18.75" customHeight="1">
      <c r="A29" s="353"/>
      <c r="B29" s="356"/>
      <c r="C29" s="17" t="s">
        <v>59</v>
      </c>
      <c r="D29" s="18" t="s">
        <v>17</v>
      </c>
      <c r="E29" s="18" t="s">
        <v>18</v>
      </c>
      <c r="F29" s="18" t="s">
        <v>23</v>
      </c>
      <c r="G29" s="19"/>
      <c r="H29" s="20">
        <v>200</v>
      </c>
      <c r="I29" s="398"/>
      <c r="J29" s="11"/>
    </row>
    <row r="30" spans="1:10" ht="24" customHeight="1" thickBot="1">
      <c r="A30" s="354"/>
      <c r="B30" s="357"/>
      <c r="C30" s="22" t="s">
        <v>51</v>
      </c>
      <c r="D30" s="39" t="s">
        <v>14</v>
      </c>
      <c r="E30" s="39" t="s">
        <v>15</v>
      </c>
      <c r="F30" s="39" t="s">
        <v>25</v>
      </c>
      <c r="G30" s="39"/>
      <c r="H30" s="25">
        <v>2802.14</v>
      </c>
      <c r="I30" s="399"/>
      <c r="J30" s="11"/>
    </row>
    <row r="31" spans="1:10" ht="23.25" customHeight="1" thickBot="1">
      <c r="A31" s="52" t="s">
        <v>60</v>
      </c>
      <c r="B31" s="53">
        <v>8423.58</v>
      </c>
      <c r="C31" s="54" t="s">
        <v>61</v>
      </c>
      <c r="D31" s="55" t="s">
        <v>14</v>
      </c>
      <c r="E31" s="55" t="s">
        <v>15</v>
      </c>
      <c r="F31" s="56" t="s">
        <v>25</v>
      </c>
      <c r="G31" s="57"/>
      <c r="H31" s="58">
        <v>8423.58</v>
      </c>
      <c r="I31" s="59">
        <f>H31</f>
        <v>8423.58</v>
      </c>
      <c r="J31" s="11"/>
    </row>
    <row r="32" spans="1:10" ht="19.5" customHeight="1">
      <c r="A32" s="385" t="s">
        <v>62</v>
      </c>
      <c r="B32" s="387">
        <v>10439.87</v>
      </c>
      <c r="C32" s="35" t="s">
        <v>63</v>
      </c>
      <c r="D32" s="23" t="s">
        <v>14</v>
      </c>
      <c r="E32" s="23" t="s">
        <v>15</v>
      </c>
      <c r="F32" s="23" t="s">
        <v>23</v>
      </c>
      <c r="G32" s="36"/>
      <c r="H32" s="37">
        <v>1500</v>
      </c>
      <c r="I32" s="400">
        <f>SUM(H32:H34)</f>
        <v>10439.869999999999</v>
      </c>
      <c r="J32" s="11"/>
    </row>
    <row r="33" spans="1:10" ht="30" customHeight="1">
      <c r="A33" s="353"/>
      <c r="B33" s="362"/>
      <c r="C33" s="41" t="s">
        <v>64</v>
      </c>
      <c r="D33" s="42" t="s">
        <v>17</v>
      </c>
      <c r="E33" s="42" t="s">
        <v>18</v>
      </c>
      <c r="F33" s="42" t="s">
        <v>23</v>
      </c>
      <c r="G33" s="43"/>
      <c r="H33" s="34">
        <v>1500</v>
      </c>
      <c r="I33" s="401"/>
      <c r="J33" s="11"/>
    </row>
    <row r="34" spans="1:10" ht="21" customHeight="1" thickBot="1">
      <c r="A34" s="370"/>
      <c r="B34" s="372"/>
      <c r="C34" s="22" t="s">
        <v>65</v>
      </c>
      <c r="D34" s="39" t="s">
        <v>14</v>
      </c>
      <c r="E34" s="39" t="s">
        <v>15</v>
      </c>
      <c r="F34" s="24"/>
      <c r="G34" s="39" t="s">
        <v>4</v>
      </c>
      <c r="H34" s="25">
        <v>7439.87</v>
      </c>
      <c r="I34" s="402"/>
      <c r="J34" s="11"/>
    </row>
    <row r="35" spans="1:10" ht="23.25" customHeight="1" thickBot="1">
      <c r="A35" s="26" t="s">
        <v>66</v>
      </c>
      <c r="B35" s="60">
        <v>8804.44</v>
      </c>
      <c r="C35" s="22" t="s">
        <v>67</v>
      </c>
      <c r="D35" s="31" t="s">
        <v>14</v>
      </c>
      <c r="E35" s="31" t="s">
        <v>15</v>
      </c>
      <c r="F35" s="61" t="s">
        <v>25</v>
      </c>
      <c r="G35" s="31"/>
      <c r="H35" s="32">
        <v>8804.44</v>
      </c>
      <c r="I35" s="62">
        <f>SUM(H35:H35)</f>
        <v>8804.44</v>
      </c>
      <c r="J35" s="11"/>
    </row>
    <row r="36" spans="1:10" ht="23.25" customHeight="1">
      <c r="A36" s="352" t="s">
        <v>68</v>
      </c>
      <c r="B36" s="355">
        <v>10484.67</v>
      </c>
      <c r="C36" s="63" t="s">
        <v>69</v>
      </c>
      <c r="D36" s="29" t="s">
        <v>14</v>
      </c>
      <c r="E36" s="29" t="s">
        <v>15</v>
      </c>
      <c r="F36" s="29" t="s">
        <v>25</v>
      </c>
      <c r="G36" s="64"/>
      <c r="H36" s="27">
        <v>6000</v>
      </c>
      <c r="I36" s="358">
        <f>SUM(H36:H39)</f>
        <v>10484.67</v>
      </c>
      <c r="J36" s="11"/>
    </row>
    <row r="37" spans="1:10" ht="21.75" customHeight="1">
      <c r="A37" s="353"/>
      <c r="B37" s="356"/>
      <c r="C37" s="17" t="s">
        <v>63</v>
      </c>
      <c r="D37" s="21" t="s">
        <v>14</v>
      </c>
      <c r="E37" s="21" t="s">
        <v>15</v>
      </c>
      <c r="F37" s="21" t="s">
        <v>23</v>
      </c>
      <c r="G37" s="65"/>
      <c r="H37" s="66">
        <v>2484.67</v>
      </c>
      <c r="I37" s="359"/>
      <c r="J37" s="11"/>
    </row>
    <row r="38" spans="1:10" ht="19.5" customHeight="1">
      <c r="A38" s="353"/>
      <c r="B38" s="356"/>
      <c r="C38" s="17" t="s">
        <v>70</v>
      </c>
      <c r="D38" s="18" t="s">
        <v>5</v>
      </c>
      <c r="E38" s="18" t="s">
        <v>6</v>
      </c>
      <c r="F38" s="18" t="s">
        <v>23</v>
      </c>
      <c r="G38" s="65"/>
      <c r="H38" s="67">
        <v>1000</v>
      </c>
      <c r="I38" s="359"/>
      <c r="J38" s="11"/>
    </row>
    <row r="39" spans="1:10" ht="24.75" customHeight="1" thickBot="1">
      <c r="A39" s="353"/>
      <c r="B39" s="356"/>
      <c r="C39" s="68" t="s">
        <v>70</v>
      </c>
      <c r="D39" s="21" t="s">
        <v>5</v>
      </c>
      <c r="E39" s="21" t="s">
        <v>6</v>
      </c>
      <c r="F39" s="21" t="s">
        <v>22</v>
      </c>
      <c r="G39" s="65"/>
      <c r="H39" s="67">
        <v>1000</v>
      </c>
      <c r="I39" s="359"/>
      <c r="J39" s="11"/>
    </row>
    <row r="40" spans="1:10" ht="24" customHeight="1">
      <c r="A40" s="375" t="s">
        <v>71</v>
      </c>
      <c r="B40" s="377">
        <v>14046.77</v>
      </c>
      <c r="C40" s="28" t="s">
        <v>70</v>
      </c>
      <c r="D40" s="31" t="s">
        <v>5</v>
      </c>
      <c r="E40" s="31" t="s">
        <v>6</v>
      </c>
      <c r="F40" s="31" t="s">
        <v>23</v>
      </c>
      <c r="G40" s="30"/>
      <c r="H40" s="32">
        <v>1500</v>
      </c>
      <c r="I40" s="389">
        <f>SUM(H40:H42)</f>
        <v>14046.77</v>
      </c>
      <c r="J40" s="11"/>
    </row>
    <row r="41" spans="1:10" ht="19.5" customHeight="1">
      <c r="A41" s="376"/>
      <c r="B41" s="378"/>
      <c r="C41" s="17" t="s">
        <v>70</v>
      </c>
      <c r="D41" s="18" t="s">
        <v>5</v>
      </c>
      <c r="E41" s="18" t="s">
        <v>6</v>
      </c>
      <c r="F41" s="18" t="s">
        <v>22</v>
      </c>
      <c r="G41" s="19"/>
      <c r="H41" s="20">
        <v>1500</v>
      </c>
      <c r="I41" s="391"/>
      <c r="J41" s="11"/>
    </row>
    <row r="42" spans="1:10" ht="32.25" customHeight="1" thickBot="1">
      <c r="A42" s="386"/>
      <c r="B42" s="388"/>
      <c r="C42" s="69" t="s">
        <v>72</v>
      </c>
      <c r="D42" s="70" t="s">
        <v>14</v>
      </c>
      <c r="E42" s="70" t="s">
        <v>15</v>
      </c>
      <c r="F42" s="70" t="s">
        <v>25</v>
      </c>
      <c r="G42" s="70"/>
      <c r="H42" s="71">
        <v>11046.77</v>
      </c>
      <c r="I42" s="392"/>
      <c r="J42" s="11"/>
    </row>
    <row r="43" spans="1:10" ht="15.75" customHeight="1" thickTop="1">
      <c r="A43" s="369" t="s">
        <v>73</v>
      </c>
      <c r="B43" s="371">
        <v>17116.01</v>
      </c>
      <c r="C43" s="12" t="s">
        <v>70</v>
      </c>
      <c r="D43" s="13" t="s">
        <v>5</v>
      </c>
      <c r="E43" s="13" t="s">
        <v>6</v>
      </c>
      <c r="F43" s="13" t="s">
        <v>23</v>
      </c>
      <c r="G43" s="51"/>
      <c r="H43" s="14">
        <v>2000</v>
      </c>
      <c r="I43" s="373">
        <f>SUM(H43:H49)</f>
        <v>17116.010000000002</v>
      </c>
      <c r="J43" s="11"/>
    </row>
    <row r="44" spans="1:10" ht="19.5" customHeight="1">
      <c r="A44" s="376"/>
      <c r="B44" s="378"/>
      <c r="C44" s="17" t="s">
        <v>70</v>
      </c>
      <c r="D44" s="18" t="s">
        <v>5</v>
      </c>
      <c r="E44" s="18" t="s">
        <v>6</v>
      </c>
      <c r="F44" s="18" t="s">
        <v>22</v>
      </c>
      <c r="G44" s="72"/>
      <c r="H44" s="20">
        <v>1500</v>
      </c>
      <c r="I44" s="391"/>
      <c r="J44" s="11"/>
    </row>
    <row r="45" spans="1:10" ht="19.5" customHeight="1">
      <c r="A45" s="376"/>
      <c r="B45" s="378"/>
      <c r="C45" s="35" t="s">
        <v>13</v>
      </c>
      <c r="D45" s="18" t="s">
        <v>11</v>
      </c>
      <c r="E45" s="18" t="s">
        <v>12</v>
      </c>
      <c r="F45" s="18"/>
      <c r="G45" s="72" t="s">
        <v>8</v>
      </c>
      <c r="H45" s="20">
        <v>3359</v>
      </c>
      <c r="I45" s="391"/>
      <c r="J45" s="11"/>
    </row>
    <row r="46" spans="1:10" ht="17.25" customHeight="1">
      <c r="A46" s="376"/>
      <c r="B46" s="378"/>
      <c r="C46" s="17" t="s">
        <v>74</v>
      </c>
      <c r="D46" s="18" t="s">
        <v>17</v>
      </c>
      <c r="E46" s="18" t="s">
        <v>18</v>
      </c>
      <c r="F46" s="18" t="s">
        <v>23</v>
      </c>
      <c r="G46" s="72"/>
      <c r="H46" s="20">
        <v>1500</v>
      </c>
      <c r="I46" s="391"/>
      <c r="J46" s="11"/>
    </row>
    <row r="47" spans="1:10" ht="18" customHeight="1">
      <c r="A47" s="376"/>
      <c r="B47" s="378"/>
      <c r="C47" s="17" t="s">
        <v>75</v>
      </c>
      <c r="D47" s="18" t="s">
        <v>11</v>
      </c>
      <c r="E47" s="18" t="s">
        <v>26</v>
      </c>
      <c r="F47" s="18" t="s">
        <v>23</v>
      </c>
      <c r="G47" s="72"/>
      <c r="H47" s="20">
        <v>2141</v>
      </c>
      <c r="I47" s="391"/>
      <c r="J47" s="11"/>
    </row>
    <row r="48" spans="1:10" ht="27" customHeight="1">
      <c r="A48" s="376"/>
      <c r="B48" s="378"/>
      <c r="C48" s="17" t="s">
        <v>76</v>
      </c>
      <c r="D48" s="18" t="s">
        <v>17</v>
      </c>
      <c r="E48" s="18" t="s">
        <v>18</v>
      </c>
      <c r="F48" s="18" t="s">
        <v>23</v>
      </c>
      <c r="G48" s="19"/>
      <c r="H48" s="20">
        <v>1000</v>
      </c>
      <c r="I48" s="391"/>
      <c r="J48" s="11"/>
    </row>
    <row r="49" spans="1:10" ht="25.5" customHeight="1" thickBot="1">
      <c r="A49" s="370"/>
      <c r="B49" s="372"/>
      <c r="C49" s="22" t="s">
        <v>77</v>
      </c>
      <c r="D49" s="39" t="s">
        <v>14</v>
      </c>
      <c r="E49" s="39" t="s">
        <v>15</v>
      </c>
      <c r="F49" s="39"/>
      <c r="G49" s="39" t="s">
        <v>4</v>
      </c>
      <c r="H49" s="25">
        <v>5616.01</v>
      </c>
      <c r="I49" s="374"/>
      <c r="J49" s="11"/>
    </row>
    <row r="50" spans="1:10" ht="15.75" customHeight="1">
      <c r="A50" s="352" t="s">
        <v>78</v>
      </c>
      <c r="B50" s="355">
        <v>17877.71</v>
      </c>
      <c r="C50" s="28" t="s">
        <v>79</v>
      </c>
      <c r="D50" s="31" t="s">
        <v>14</v>
      </c>
      <c r="E50" s="31" t="s">
        <v>15</v>
      </c>
      <c r="F50" s="31" t="s">
        <v>25</v>
      </c>
      <c r="G50" s="31"/>
      <c r="H50" s="32">
        <v>8000</v>
      </c>
      <c r="I50" s="358">
        <f>SUM(H50:H53)</f>
        <v>17877.71</v>
      </c>
      <c r="J50" s="11"/>
    </row>
    <row r="51" spans="1:10" ht="15.75" customHeight="1">
      <c r="A51" s="353"/>
      <c r="B51" s="356"/>
      <c r="C51" s="17" t="s">
        <v>37</v>
      </c>
      <c r="D51" s="18" t="s">
        <v>5</v>
      </c>
      <c r="E51" s="18" t="s">
        <v>6</v>
      </c>
      <c r="F51" s="18" t="s">
        <v>23</v>
      </c>
      <c r="G51" s="18"/>
      <c r="H51" s="20">
        <v>1477.71</v>
      </c>
      <c r="I51" s="359"/>
      <c r="J51" s="11"/>
    </row>
    <row r="52" spans="1:10" ht="15.75" customHeight="1">
      <c r="A52" s="353"/>
      <c r="B52" s="356"/>
      <c r="C52" s="17" t="s">
        <v>37</v>
      </c>
      <c r="D52" s="18" t="s">
        <v>5</v>
      </c>
      <c r="E52" s="18" t="s">
        <v>6</v>
      </c>
      <c r="F52" s="18" t="s">
        <v>22</v>
      </c>
      <c r="G52" s="18"/>
      <c r="H52" s="20">
        <v>1400</v>
      </c>
      <c r="I52" s="359"/>
      <c r="J52" s="11"/>
    </row>
    <row r="53" spans="1:10" ht="15.75" customHeight="1" thickBot="1">
      <c r="A53" s="354"/>
      <c r="B53" s="357"/>
      <c r="C53" s="22" t="s">
        <v>80</v>
      </c>
      <c r="D53" s="39" t="s">
        <v>14</v>
      </c>
      <c r="E53" s="39" t="s">
        <v>15</v>
      </c>
      <c r="F53" s="39"/>
      <c r="G53" s="39" t="s">
        <v>8</v>
      </c>
      <c r="H53" s="25">
        <v>7000</v>
      </c>
      <c r="I53" s="360"/>
      <c r="J53" s="11"/>
    </row>
    <row r="54" spans="1:10" ht="15.75" customHeight="1">
      <c r="A54" s="352" t="s">
        <v>81</v>
      </c>
      <c r="B54" s="361">
        <v>7460.25</v>
      </c>
      <c r="C54" s="28" t="s">
        <v>82</v>
      </c>
      <c r="D54" s="73" t="s">
        <v>17</v>
      </c>
      <c r="E54" s="73" t="s">
        <v>18</v>
      </c>
      <c r="F54" s="73"/>
      <c r="G54" s="73" t="s">
        <v>8</v>
      </c>
      <c r="H54" s="32">
        <v>5500</v>
      </c>
      <c r="I54" s="364">
        <f>SUM(H54:H56)</f>
        <v>7460.25</v>
      </c>
      <c r="J54" s="11"/>
    </row>
    <row r="55" spans="1:10" ht="15.75" customHeight="1">
      <c r="A55" s="353"/>
      <c r="B55" s="362"/>
      <c r="C55" s="17" t="s">
        <v>83</v>
      </c>
      <c r="D55" s="23" t="s">
        <v>17</v>
      </c>
      <c r="E55" s="23" t="s">
        <v>18</v>
      </c>
      <c r="F55" s="23" t="s">
        <v>23</v>
      </c>
      <c r="G55" s="23"/>
      <c r="H55" s="37">
        <v>1000</v>
      </c>
      <c r="I55" s="365"/>
      <c r="J55" s="11"/>
    </row>
    <row r="56" spans="1:10" ht="15.75" customHeight="1" thickBot="1">
      <c r="A56" s="354"/>
      <c r="B56" s="363"/>
      <c r="C56" s="41" t="s">
        <v>84</v>
      </c>
      <c r="D56" s="18" t="s">
        <v>17</v>
      </c>
      <c r="E56" s="18" t="s">
        <v>18</v>
      </c>
      <c r="F56" s="18" t="s">
        <v>23</v>
      </c>
      <c r="G56" s="18"/>
      <c r="H56" s="20">
        <v>960.25</v>
      </c>
      <c r="I56" s="366"/>
      <c r="J56" s="11"/>
    </row>
    <row r="57" spans="1:10" ht="26.25" customHeight="1">
      <c r="A57" s="375" t="s">
        <v>85</v>
      </c>
      <c r="B57" s="393">
        <v>8311.57</v>
      </c>
      <c r="C57" s="28" t="s">
        <v>86</v>
      </c>
      <c r="D57" s="31" t="s">
        <v>17</v>
      </c>
      <c r="E57" s="31" t="s">
        <v>18</v>
      </c>
      <c r="F57" s="31" t="s">
        <v>25</v>
      </c>
      <c r="G57" s="30"/>
      <c r="H57" s="32">
        <v>2311.57</v>
      </c>
      <c r="I57" s="379">
        <f>H57+H58</f>
        <v>8311.57</v>
      </c>
      <c r="J57" s="11"/>
    </row>
    <row r="58" spans="1:10" ht="27.75" customHeight="1" thickBot="1">
      <c r="A58" s="370"/>
      <c r="B58" s="394"/>
      <c r="C58" s="22" t="s">
        <v>87</v>
      </c>
      <c r="D58" s="39" t="s">
        <v>11</v>
      </c>
      <c r="E58" s="39" t="s">
        <v>12</v>
      </c>
      <c r="F58" s="39"/>
      <c r="G58" s="74" t="s">
        <v>8</v>
      </c>
      <c r="H58" s="25">
        <v>6000</v>
      </c>
      <c r="I58" s="381"/>
      <c r="J58" s="11"/>
    </row>
    <row r="59" spans="1:10" ht="13.5" customHeight="1">
      <c r="A59" s="375" t="s">
        <v>88</v>
      </c>
      <c r="B59" s="377">
        <v>16779.96</v>
      </c>
      <c r="C59" s="75" t="s">
        <v>89</v>
      </c>
      <c r="D59" s="21" t="s">
        <v>14</v>
      </c>
      <c r="E59" s="21" t="s">
        <v>15</v>
      </c>
      <c r="F59" s="61"/>
      <c r="G59" s="61" t="s">
        <v>8</v>
      </c>
      <c r="H59" s="76">
        <v>6000</v>
      </c>
      <c r="I59" s="379">
        <f>SUM(H59:H61)</f>
        <v>16779.96</v>
      </c>
      <c r="J59" s="11"/>
    </row>
    <row r="60" spans="1:10" ht="15.75" customHeight="1">
      <c r="A60" s="376"/>
      <c r="B60" s="378"/>
      <c r="C60" s="17" t="s">
        <v>90</v>
      </c>
      <c r="D60" s="18" t="s">
        <v>10</v>
      </c>
      <c r="E60" s="18" t="s">
        <v>24</v>
      </c>
      <c r="F60" s="18" t="s">
        <v>25</v>
      </c>
      <c r="G60" s="19"/>
      <c r="H60" s="20">
        <v>3000</v>
      </c>
      <c r="I60" s="380"/>
      <c r="J60" s="11"/>
    </row>
    <row r="61" spans="1:10" ht="15.75" customHeight="1" thickBot="1">
      <c r="A61" s="382"/>
      <c r="B61" s="383"/>
      <c r="C61" s="68" t="s">
        <v>51</v>
      </c>
      <c r="D61" s="21" t="s">
        <v>14</v>
      </c>
      <c r="E61" s="21" t="s">
        <v>15</v>
      </c>
      <c r="F61" s="21" t="s">
        <v>25</v>
      </c>
      <c r="G61" s="65"/>
      <c r="H61" s="67">
        <v>7779.96</v>
      </c>
      <c r="I61" s="384"/>
      <c r="J61" s="11"/>
    </row>
    <row r="62" spans="1:10" ht="19.5" customHeight="1">
      <c r="A62" s="375" t="s">
        <v>91</v>
      </c>
      <c r="B62" s="377">
        <f>5700+2000+3000+1500+2000+386.47+3000</f>
        <v>17586.47</v>
      </c>
      <c r="C62" s="28" t="s">
        <v>51</v>
      </c>
      <c r="D62" s="31" t="s">
        <v>14</v>
      </c>
      <c r="E62" s="31" t="s">
        <v>15</v>
      </c>
      <c r="F62" s="31" t="s">
        <v>25</v>
      </c>
      <c r="G62" s="30"/>
      <c r="H62" s="32">
        <v>5700</v>
      </c>
      <c r="I62" s="389">
        <f>SUM(H62:H69)</f>
        <v>17586.47</v>
      </c>
      <c r="J62" s="11"/>
    </row>
    <row r="63" spans="1:10" ht="15" customHeight="1">
      <c r="A63" s="385"/>
      <c r="B63" s="387"/>
      <c r="C63" s="35" t="s">
        <v>92</v>
      </c>
      <c r="D63" s="23" t="s">
        <v>5</v>
      </c>
      <c r="E63" s="23" t="s">
        <v>6</v>
      </c>
      <c r="F63" s="23" t="s">
        <v>22</v>
      </c>
      <c r="G63" s="36"/>
      <c r="H63" s="37">
        <v>2000</v>
      </c>
      <c r="I63" s="390"/>
      <c r="J63" s="11"/>
    </row>
    <row r="64" spans="1:10" ht="19.5" customHeight="1">
      <c r="A64" s="385"/>
      <c r="B64" s="387"/>
      <c r="C64" s="35" t="s">
        <v>93</v>
      </c>
      <c r="D64" s="23" t="s">
        <v>11</v>
      </c>
      <c r="E64" s="23" t="s">
        <v>12</v>
      </c>
      <c r="F64" s="23"/>
      <c r="G64" s="23" t="s">
        <v>8</v>
      </c>
      <c r="H64" s="37">
        <v>3000</v>
      </c>
      <c r="I64" s="390"/>
      <c r="J64" s="11"/>
    </row>
    <row r="65" spans="1:10" ht="19.5" customHeight="1">
      <c r="A65" s="385"/>
      <c r="B65" s="387"/>
      <c r="C65" s="35" t="s">
        <v>94</v>
      </c>
      <c r="D65" s="23" t="s">
        <v>5</v>
      </c>
      <c r="E65" s="23" t="s">
        <v>6</v>
      </c>
      <c r="F65" s="23" t="s">
        <v>23</v>
      </c>
      <c r="G65" s="36"/>
      <c r="H65" s="37">
        <v>800</v>
      </c>
      <c r="I65" s="390"/>
      <c r="J65" s="11"/>
    </row>
    <row r="66" spans="1:10" ht="19.5" customHeight="1">
      <c r="A66" s="385"/>
      <c r="B66" s="387"/>
      <c r="C66" s="35" t="s">
        <v>94</v>
      </c>
      <c r="D66" s="23" t="s">
        <v>5</v>
      </c>
      <c r="E66" s="23" t="s">
        <v>6</v>
      </c>
      <c r="F66" s="23" t="s">
        <v>22</v>
      </c>
      <c r="G66" s="36"/>
      <c r="H66" s="37">
        <v>700</v>
      </c>
      <c r="I66" s="390"/>
      <c r="J66" s="11"/>
    </row>
    <row r="67" spans="1:10" ht="16.5" customHeight="1">
      <c r="A67" s="376"/>
      <c r="B67" s="378"/>
      <c r="C67" s="17" t="s">
        <v>95</v>
      </c>
      <c r="D67" s="18" t="s">
        <v>14</v>
      </c>
      <c r="E67" s="18" t="s">
        <v>15</v>
      </c>
      <c r="F67" s="18" t="s">
        <v>23</v>
      </c>
      <c r="G67" s="19"/>
      <c r="H67" s="20">
        <v>2000</v>
      </c>
      <c r="I67" s="391"/>
      <c r="J67" s="11"/>
    </row>
    <row r="68" spans="1:10" ht="17.25" customHeight="1">
      <c r="A68" s="376"/>
      <c r="B68" s="378"/>
      <c r="C68" s="17" t="s">
        <v>96</v>
      </c>
      <c r="D68" s="18" t="s">
        <v>17</v>
      </c>
      <c r="E68" s="18" t="s">
        <v>18</v>
      </c>
      <c r="F68" s="72" t="s">
        <v>25</v>
      </c>
      <c r="G68" s="18"/>
      <c r="H68" s="20">
        <v>386.47</v>
      </c>
      <c r="I68" s="391"/>
      <c r="J68" s="11"/>
    </row>
    <row r="69" spans="1:10" ht="28.5" customHeight="1" thickBot="1">
      <c r="A69" s="386"/>
      <c r="B69" s="388"/>
      <c r="C69" s="69" t="s">
        <v>97</v>
      </c>
      <c r="D69" s="70" t="s">
        <v>17</v>
      </c>
      <c r="E69" s="70" t="s">
        <v>18</v>
      </c>
      <c r="F69" s="70" t="s">
        <v>23</v>
      </c>
      <c r="G69" s="77"/>
      <c r="H69" s="71">
        <v>3000</v>
      </c>
      <c r="I69" s="392"/>
      <c r="J69" s="11"/>
    </row>
    <row r="70" spans="1:10" ht="21" customHeight="1" thickTop="1">
      <c r="A70" s="369" t="s">
        <v>98</v>
      </c>
      <c r="B70" s="371">
        <v>21574.23</v>
      </c>
      <c r="C70" s="12" t="s">
        <v>51</v>
      </c>
      <c r="D70" s="13" t="s">
        <v>14</v>
      </c>
      <c r="E70" s="13" t="s">
        <v>15</v>
      </c>
      <c r="F70" s="13" t="s">
        <v>25</v>
      </c>
      <c r="G70" s="51"/>
      <c r="H70" s="14">
        <f>11000+300</f>
        <v>11300</v>
      </c>
      <c r="I70" s="373">
        <f>SUM(H70:H72)</f>
        <v>21000</v>
      </c>
      <c r="J70" s="11"/>
    </row>
    <row r="71" spans="1:10" ht="18.75" customHeight="1">
      <c r="A71" s="353"/>
      <c r="B71" s="362"/>
      <c r="C71" s="68" t="s">
        <v>99</v>
      </c>
      <c r="D71" s="21" t="s">
        <v>14</v>
      </c>
      <c r="E71" s="21" t="s">
        <v>15</v>
      </c>
      <c r="F71" s="21" t="s">
        <v>23</v>
      </c>
      <c r="G71" s="43"/>
      <c r="H71" s="34">
        <v>5000</v>
      </c>
      <c r="I71" s="365"/>
      <c r="J71" s="11"/>
    </row>
    <row r="72" spans="1:10" ht="21" customHeight="1" thickBot="1">
      <c r="A72" s="370"/>
      <c r="B72" s="372"/>
      <c r="C72" s="78" t="s">
        <v>100</v>
      </c>
      <c r="D72" s="21" t="s">
        <v>20</v>
      </c>
      <c r="E72" s="21" t="s">
        <v>21</v>
      </c>
      <c r="F72" s="18" t="s">
        <v>25</v>
      </c>
      <c r="G72" s="24"/>
      <c r="H72" s="25">
        <f>5000-300</f>
        <v>4700</v>
      </c>
      <c r="I72" s="374"/>
      <c r="J72" s="11"/>
    </row>
    <row r="73" spans="1:10" ht="16.5" customHeight="1">
      <c r="A73" s="375" t="s">
        <v>101</v>
      </c>
      <c r="B73" s="377">
        <v>22403.15</v>
      </c>
      <c r="C73" s="28" t="s">
        <v>94</v>
      </c>
      <c r="D73" s="31" t="s">
        <v>5</v>
      </c>
      <c r="E73" s="31" t="s">
        <v>6</v>
      </c>
      <c r="F73" s="31" t="s">
        <v>23</v>
      </c>
      <c r="G73" s="30"/>
      <c r="H73" s="32">
        <v>1500</v>
      </c>
      <c r="I73" s="379">
        <f>SUM(H73:H78)</f>
        <v>22403.15</v>
      </c>
      <c r="J73" s="11"/>
    </row>
    <row r="74" spans="1:10" ht="19.5" customHeight="1">
      <c r="A74" s="376"/>
      <c r="B74" s="378"/>
      <c r="C74" s="35" t="s">
        <v>94</v>
      </c>
      <c r="D74" s="23" t="s">
        <v>5</v>
      </c>
      <c r="E74" s="23" t="s">
        <v>6</v>
      </c>
      <c r="F74" s="23" t="s">
        <v>22</v>
      </c>
      <c r="G74" s="79"/>
      <c r="H74" s="80">
        <v>1500</v>
      </c>
      <c r="I74" s="380"/>
      <c r="J74" s="11"/>
    </row>
    <row r="75" spans="1:10" ht="19.5" customHeight="1">
      <c r="A75" s="376"/>
      <c r="B75" s="378"/>
      <c r="C75" s="17" t="s">
        <v>102</v>
      </c>
      <c r="D75" s="18" t="s">
        <v>17</v>
      </c>
      <c r="E75" s="18" t="s">
        <v>18</v>
      </c>
      <c r="F75" s="18" t="s">
        <v>25</v>
      </c>
      <c r="G75" s="19"/>
      <c r="H75" s="20">
        <v>3000</v>
      </c>
      <c r="I75" s="380"/>
      <c r="J75" s="11"/>
    </row>
    <row r="76" spans="1:10" ht="19.5" customHeight="1">
      <c r="A76" s="376"/>
      <c r="B76" s="378"/>
      <c r="C76" s="17" t="s">
        <v>103</v>
      </c>
      <c r="D76" s="18" t="s">
        <v>17</v>
      </c>
      <c r="E76" s="18" t="s">
        <v>18</v>
      </c>
      <c r="F76" s="18" t="s">
        <v>23</v>
      </c>
      <c r="G76" s="19"/>
      <c r="H76" s="20">
        <v>600</v>
      </c>
      <c r="I76" s="380"/>
      <c r="J76" s="11"/>
    </row>
    <row r="77" spans="1:10" ht="19.5" customHeight="1">
      <c r="A77" s="376"/>
      <c r="B77" s="378"/>
      <c r="C77" s="17" t="s">
        <v>104</v>
      </c>
      <c r="D77" s="18" t="s">
        <v>14</v>
      </c>
      <c r="E77" s="18" t="s">
        <v>16</v>
      </c>
      <c r="F77" s="18" t="s">
        <v>23</v>
      </c>
      <c r="G77" s="19"/>
      <c r="H77" s="20">
        <v>800</v>
      </c>
      <c r="I77" s="380"/>
      <c r="J77" s="11"/>
    </row>
    <row r="78" spans="1:10" ht="19.5" customHeight="1" thickBot="1">
      <c r="A78" s="370"/>
      <c r="B78" s="372"/>
      <c r="C78" s="22" t="s">
        <v>105</v>
      </c>
      <c r="D78" s="39" t="s">
        <v>14</v>
      </c>
      <c r="E78" s="39" t="s">
        <v>15</v>
      </c>
      <c r="F78" s="39" t="s">
        <v>25</v>
      </c>
      <c r="G78" s="24"/>
      <c r="H78" s="25">
        <v>15003.15</v>
      </c>
      <c r="I78" s="381"/>
      <c r="J78" s="11"/>
    </row>
    <row r="79" spans="1:10" ht="28.5" customHeight="1">
      <c r="A79" s="352" t="s">
        <v>106</v>
      </c>
      <c r="B79" s="361">
        <v>13419.49</v>
      </c>
      <c r="C79" s="28" t="s">
        <v>107</v>
      </c>
      <c r="D79" s="31" t="s">
        <v>14</v>
      </c>
      <c r="E79" s="31" t="s">
        <v>15</v>
      </c>
      <c r="F79" s="31"/>
      <c r="G79" s="31" t="s">
        <v>4</v>
      </c>
      <c r="H79" s="32">
        <v>10419.49</v>
      </c>
      <c r="I79" s="364">
        <f>SUM(H79:H81)</f>
        <v>13419.49</v>
      </c>
      <c r="J79" s="11"/>
    </row>
    <row r="80" spans="1:10" ht="25.5" customHeight="1">
      <c r="A80" s="353"/>
      <c r="B80" s="362"/>
      <c r="C80" s="17" t="s">
        <v>108</v>
      </c>
      <c r="D80" s="18" t="s">
        <v>14</v>
      </c>
      <c r="E80" s="18" t="s">
        <v>109</v>
      </c>
      <c r="F80" s="18" t="s">
        <v>23</v>
      </c>
      <c r="G80" s="19"/>
      <c r="H80" s="20">
        <v>1000</v>
      </c>
      <c r="I80" s="365"/>
      <c r="J80" s="11"/>
    </row>
    <row r="81" spans="1:10" ht="33" customHeight="1" thickBot="1">
      <c r="A81" s="354"/>
      <c r="B81" s="363"/>
      <c r="C81" s="22" t="s">
        <v>110</v>
      </c>
      <c r="D81" s="39" t="s">
        <v>17</v>
      </c>
      <c r="E81" s="39" t="s">
        <v>18</v>
      </c>
      <c r="F81" s="39" t="s">
        <v>23</v>
      </c>
      <c r="G81" s="39"/>
      <c r="H81" s="25">
        <v>2000</v>
      </c>
      <c r="I81" s="366"/>
      <c r="J81" s="11"/>
    </row>
    <row r="82" spans="1:10" ht="20.25" customHeight="1">
      <c r="A82" s="352" t="s">
        <v>111</v>
      </c>
      <c r="B82" s="361">
        <v>8468.39</v>
      </c>
      <c r="C82" s="35" t="s">
        <v>94</v>
      </c>
      <c r="D82" s="23" t="s">
        <v>5</v>
      </c>
      <c r="E82" s="23" t="s">
        <v>6</v>
      </c>
      <c r="F82" s="23" t="s">
        <v>23</v>
      </c>
      <c r="G82" s="31"/>
      <c r="H82" s="32">
        <v>1500</v>
      </c>
      <c r="I82" s="367">
        <f>SUM(H82:H86)</f>
        <v>8468.39</v>
      </c>
      <c r="J82" s="11"/>
    </row>
    <row r="83" spans="1:10" ht="16.5" customHeight="1">
      <c r="A83" s="353"/>
      <c r="B83" s="362"/>
      <c r="C83" s="35" t="s">
        <v>94</v>
      </c>
      <c r="D83" s="23" t="s">
        <v>5</v>
      </c>
      <c r="E83" s="23" t="s">
        <v>6</v>
      </c>
      <c r="F83" s="23" t="s">
        <v>22</v>
      </c>
      <c r="G83" s="18"/>
      <c r="H83" s="20">
        <v>1000</v>
      </c>
      <c r="I83" s="368"/>
      <c r="J83" s="11"/>
    </row>
    <row r="84" spans="1:10" ht="17.25" customHeight="1">
      <c r="A84" s="353"/>
      <c r="B84" s="362"/>
      <c r="C84" s="17" t="s">
        <v>9</v>
      </c>
      <c r="D84" s="18" t="s">
        <v>5</v>
      </c>
      <c r="E84" s="18" t="s">
        <v>6</v>
      </c>
      <c r="F84" s="18"/>
      <c r="G84" s="18" t="s">
        <v>8</v>
      </c>
      <c r="H84" s="20">
        <v>4000</v>
      </c>
      <c r="I84" s="368"/>
      <c r="J84" s="11"/>
    </row>
    <row r="85" spans="1:10" ht="20.25" customHeight="1">
      <c r="A85" s="353"/>
      <c r="B85" s="362"/>
      <c r="C85" s="17" t="s">
        <v>112</v>
      </c>
      <c r="D85" s="18" t="s">
        <v>10</v>
      </c>
      <c r="E85" s="18" t="s">
        <v>24</v>
      </c>
      <c r="F85" s="18" t="s">
        <v>22</v>
      </c>
      <c r="G85" s="18"/>
      <c r="H85" s="20">
        <v>1800</v>
      </c>
      <c r="I85" s="368"/>
      <c r="J85" s="11"/>
    </row>
    <row r="86" spans="1:10" ht="16.5" customHeight="1" thickBot="1">
      <c r="A86" s="353"/>
      <c r="B86" s="362"/>
      <c r="C86" s="22" t="s">
        <v>113</v>
      </c>
      <c r="D86" s="39" t="s">
        <v>14</v>
      </c>
      <c r="E86" s="39" t="s">
        <v>15</v>
      </c>
      <c r="F86" s="39" t="s">
        <v>25</v>
      </c>
      <c r="G86" s="18"/>
      <c r="H86" s="20">
        <v>168.39</v>
      </c>
      <c r="I86" s="368"/>
      <c r="J86" s="11"/>
    </row>
    <row r="87" spans="1:10" ht="17.25" customHeight="1">
      <c r="A87" s="352" t="s">
        <v>114</v>
      </c>
      <c r="B87" s="355">
        <v>11851.27</v>
      </c>
      <c r="C87" s="35" t="s">
        <v>94</v>
      </c>
      <c r="D87" s="23" t="s">
        <v>5</v>
      </c>
      <c r="E87" s="23" t="s">
        <v>6</v>
      </c>
      <c r="F87" s="23" t="s">
        <v>23</v>
      </c>
      <c r="G87" s="31"/>
      <c r="H87" s="32">
        <v>600</v>
      </c>
      <c r="I87" s="358">
        <f>SUM(H87:H92)</f>
        <v>11851.27</v>
      </c>
      <c r="J87" s="11"/>
    </row>
    <row r="88" spans="1:10" ht="18" customHeight="1">
      <c r="A88" s="353"/>
      <c r="B88" s="356"/>
      <c r="C88" s="35" t="s">
        <v>94</v>
      </c>
      <c r="D88" s="23" t="s">
        <v>5</v>
      </c>
      <c r="E88" s="23" t="s">
        <v>6</v>
      </c>
      <c r="F88" s="23" t="s">
        <v>22</v>
      </c>
      <c r="G88" s="23"/>
      <c r="H88" s="37">
        <v>600</v>
      </c>
      <c r="I88" s="359"/>
      <c r="J88" s="11"/>
    </row>
    <row r="89" spans="1:10" ht="19.5" customHeight="1">
      <c r="A89" s="353"/>
      <c r="B89" s="356"/>
      <c r="C89" s="35" t="s">
        <v>115</v>
      </c>
      <c r="D89" s="23" t="s">
        <v>11</v>
      </c>
      <c r="E89" s="23" t="s">
        <v>12</v>
      </c>
      <c r="F89" s="23" t="s">
        <v>23</v>
      </c>
      <c r="G89" s="23"/>
      <c r="H89" s="37">
        <v>1750</v>
      </c>
      <c r="I89" s="359"/>
      <c r="J89" s="11"/>
    </row>
    <row r="90" spans="1:10" ht="18" customHeight="1">
      <c r="A90" s="353"/>
      <c r="B90" s="356"/>
      <c r="C90" s="35" t="s">
        <v>116</v>
      </c>
      <c r="D90" s="23" t="s">
        <v>10</v>
      </c>
      <c r="E90" s="23" t="s">
        <v>24</v>
      </c>
      <c r="F90" s="23" t="s">
        <v>25</v>
      </c>
      <c r="G90" s="23"/>
      <c r="H90" s="37">
        <v>2000</v>
      </c>
      <c r="I90" s="359"/>
      <c r="J90" s="11"/>
    </row>
    <row r="91" spans="1:10" ht="24" customHeight="1">
      <c r="A91" s="353"/>
      <c r="B91" s="356"/>
      <c r="C91" s="17" t="s">
        <v>7</v>
      </c>
      <c r="D91" s="18" t="s">
        <v>5</v>
      </c>
      <c r="E91" s="18" t="s">
        <v>6</v>
      </c>
      <c r="F91" s="19"/>
      <c r="G91" s="18" t="s">
        <v>4</v>
      </c>
      <c r="H91" s="20">
        <v>5000</v>
      </c>
      <c r="I91" s="359"/>
      <c r="J91" s="11"/>
    </row>
    <row r="92" spans="1:10" ht="19.5" customHeight="1" thickBot="1">
      <c r="A92" s="354"/>
      <c r="B92" s="357"/>
      <c r="C92" s="22" t="s">
        <v>117</v>
      </c>
      <c r="D92" s="39" t="s">
        <v>14</v>
      </c>
      <c r="E92" s="39" t="s">
        <v>15</v>
      </c>
      <c r="F92" s="39" t="s">
        <v>23</v>
      </c>
      <c r="G92" s="24"/>
      <c r="H92" s="25">
        <v>1901.27</v>
      </c>
      <c r="I92" s="360"/>
      <c r="J92" s="11"/>
    </row>
    <row r="93" spans="1:10" ht="19.5" customHeight="1" thickBot="1">
      <c r="A93" s="44" t="s">
        <v>118</v>
      </c>
      <c r="B93" s="45">
        <v>11537.62</v>
      </c>
      <c r="C93" s="46" t="s">
        <v>119</v>
      </c>
      <c r="D93" s="47" t="s">
        <v>14</v>
      </c>
      <c r="E93" s="47" t="s">
        <v>15</v>
      </c>
      <c r="F93" s="48"/>
      <c r="G93" s="47" t="s">
        <v>8</v>
      </c>
      <c r="H93" s="49">
        <v>11537.62</v>
      </c>
      <c r="I93" s="81">
        <f>SUM(H93:H93)</f>
        <v>11537.62</v>
      </c>
      <c r="J93" s="11"/>
    </row>
    <row r="94" spans="1:10" ht="19.5" customHeight="1" thickBot="1" thickTop="1">
      <c r="A94" s="82" t="s">
        <v>19</v>
      </c>
      <c r="B94" s="83">
        <f>SUM(B6:B93)</f>
        <v>309141.04000000004</v>
      </c>
      <c r="C94" s="84"/>
      <c r="D94" s="85"/>
      <c r="E94" s="85"/>
      <c r="F94" s="86">
        <f>SUM(H7:H11)+H13+SUM(H15:H20)+SUM(H22:H33)+SUM(H35:H44)+SUM(H46:H48)+SUM(H50:H52)+SUM(H55:H57)+SUM(H60:H78)+SUM(H80:H83)+SUM(H85:H90)+H92+H12</f>
        <v>212355.18</v>
      </c>
      <c r="G94" s="87">
        <f>H6+H14+H21+H34+H45+H49+H53+H54+H58+H59+H79+H84+H91+H93</f>
        <v>96211.62999999999</v>
      </c>
      <c r="H94" s="88"/>
      <c r="I94" s="89">
        <f>SUM(I6:I93)</f>
        <v>308566.81</v>
      </c>
      <c r="J94" s="11"/>
    </row>
    <row r="95" spans="2:9" ht="19.5" customHeight="1" thickTop="1">
      <c r="B95" s="90"/>
      <c r="C95" s="90"/>
      <c r="D95" s="90"/>
      <c r="E95" s="90"/>
      <c r="F95" s="90"/>
      <c r="G95" s="90"/>
      <c r="H95" s="90"/>
      <c r="I95" s="90"/>
    </row>
  </sheetData>
  <mergeCells count="56">
    <mergeCell ref="D2:I2"/>
    <mergeCell ref="A3:I3"/>
    <mergeCell ref="A6:A11"/>
    <mergeCell ref="B6:B11"/>
    <mergeCell ref="I6:I11"/>
    <mergeCell ref="A12:A13"/>
    <mergeCell ref="B12:B13"/>
    <mergeCell ref="I12:I13"/>
    <mergeCell ref="A14:A18"/>
    <mergeCell ref="B14:B18"/>
    <mergeCell ref="I14:I18"/>
    <mergeCell ref="A21:A30"/>
    <mergeCell ref="B21:B30"/>
    <mergeCell ref="I21:I30"/>
    <mergeCell ref="A32:A34"/>
    <mergeCell ref="B32:B34"/>
    <mergeCell ref="I32:I34"/>
    <mergeCell ref="A36:A39"/>
    <mergeCell ref="B36:B39"/>
    <mergeCell ref="I36:I39"/>
    <mergeCell ref="A40:A42"/>
    <mergeCell ref="B40:B42"/>
    <mergeCell ref="I40:I42"/>
    <mergeCell ref="A43:A49"/>
    <mergeCell ref="B43:B49"/>
    <mergeCell ref="I43:I49"/>
    <mergeCell ref="A50:A53"/>
    <mergeCell ref="B50:B53"/>
    <mergeCell ref="I50:I53"/>
    <mergeCell ref="A54:A56"/>
    <mergeCell ref="B54:B56"/>
    <mergeCell ref="I54:I56"/>
    <mergeCell ref="A57:A58"/>
    <mergeCell ref="B57:B58"/>
    <mergeCell ref="I57:I58"/>
    <mergeCell ref="A59:A61"/>
    <mergeCell ref="B59:B61"/>
    <mergeCell ref="I59:I61"/>
    <mergeCell ref="A62:A69"/>
    <mergeCell ref="B62:B69"/>
    <mergeCell ref="I62:I69"/>
    <mergeCell ref="A70:A72"/>
    <mergeCell ref="B70:B72"/>
    <mergeCell ref="I70:I72"/>
    <mergeCell ref="A73:A78"/>
    <mergeCell ref="B73:B78"/>
    <mergeCell ref="I73:I78"/>
    <mergeCell ref="A87:A92"/>
    <mergeCell ref="B87:B92"/>
    <mergeCell ref="I87:I92"/>
    <mergeCell ref="A79:A81"/>
    <mergeCell ref="B79:B81"/>
    <mergeCell ref="I79:I81"/>
    <mergeCell ref="A82:A86"/>
    <mergeCell ref="B82:B86"/>
    <mergeCell ref="I82:I8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9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0.00390625" style="5" customWidth="1"/>
    <col min="2" max="2" width="61.28125" style="5" customWidth="1"/>
    <col min="3" max="3" width="16.57421875" style="5" customWidth="1"/>
    <col min="4" max="16384" width="9.140625" style="5" customWidth="1"/>
  </cols>
  <sheetData>
    <row r="1" spans="2:3" ht="12.75">
      <c r="B1" s="422" t="s">
        <v>437</v>
      </c>
      <c r="C1" s="423"/>
    </row>
    <row r="2" spans="2:3" ht="12.75">
      <c r="B2" s="260"/>
      <c r="C2" s="261"/>
    </row>
    <row r="3" spans="1:3" ht="26.25" customHeight="1">
      <c r="A3" s="424" t="s">
        <v>370</v>
      </c>
      <c r="B3" s="425"/>
      <c r="C3" s="426"/>
    </row>
    <row r="4" ht="9" customHeight="1"/>
    <row r="5" spans="1:3" ht="15.75">
      <c r="A5" s="427" t="s">
        <v>371</v>
      </c>
      <c r="B5" s="427"/>
      <c r="C5" s="427"/>
    </row>
    <row r="6" spans="1:3" ht="33" customHeight="1">
      <c r="A6" s="428" t="s">
        <v>372</v>
      </c>
      <c r="B6" s="428"/>
      <c r="C6" s="428"/>
    </row>
    <row r="7" ht="6.75" customHeight="1" thickBot="1"/>
    <row r="8" spans="1:3" ht="16.5" customHeight="1" thickBot="1" thickTop="1">
      <c r="A8" s="414" t="s">
        <v>373</v>
      </c>
      <c r="B8" s="415"/>
      <c r="C8" s="416"/>
    </row>
    <row r="9" spans="1:3" ht="16.5" customHeight="1" thickTop="1">
      <c r="A9" s="262"/>
      <c r="B9" s="263" t="s">
        <v>374</v>
      </c>
      <c r="C9" s="264">
        <v>-65142</v>
      </c>
    </row>
    <row r="10" spans="1:3" ht="18" customHeight="1">
      <c r="A10" s="265" t="s">
        <v>375</v>
      </c>
      <c r="B10" s="266" t="s">
        <v>376</v>
      </c>
      <c r="C10" s="267">
        <v>185185</v>
      </c>
    </row>
    <row r="11" spans="1:3" ht="16.5" customHeight="1">
      <c r="A11" s="268" t="s">
        <v>377</v>
      </c>
      <c r="B11" s="269" t="s">
        <v>378</v>
      </c>
      <c r="C11" s="270">
        <v>1548800</v>
      </c>
    </row>
    <row r="12" spans="1:3" ht="16.5" customHeight="1">
      <c r="A12" s="271"/>
      <c r="B12" s="269" t="s">
        <v>379</v>
      </c>
      <c r="C12" s="270">
        <v>73457</v>
      </c>
    </row>
    <row r="13" spans="1:3" ht="16.5" customHeight="1" thickBot="1">
      <c r="A13" s="417" t="s">
        <v>358</v>
      </c>
      <c r="B13" s="418"/>
      <c r="C13" s="272">
        <f>SUM(C9:C12)</f>
        <v>1742300</v>
      </c>
    </row>
    <row r="14" spans="1:3" ht="9.75" customHeight="1" thickBot="1" thickTop="1">
      <c r="A14" s="273"/>
      <c r="B14" s="274"/>
      <c r="C14" s="275"/>
    </row>
    <row r="15" spans="1:3" ht="16.5" customHeight="1" thickBot="1" thickTop="1">
      <c r="A15" s="419" t="s">
        <v>380</v>
      </c>
      <c r="B15" s="420"/>
      <c r="C15" s="421"/>
    </row>
    <row r="16" spans="1:3" ht="16.5" customHeight="1" thickTop="1">
      <c r="A16" s="276" t="s">
        <v>381</v>
      </c>
      <c r="B16" s="263" t="s">
        <v>382</v>
      </c>
      <c r="C16" s="264">
        <v>3800</v>
      </c>
    </row>
    <row r="17" spans="1:3" ht="16.5" customHeight="1">
      <c r="A17" s="268" t="s">
        <v>383</v>
      </c>
      <c r="B17" s="269" t="s">
        <v>384</v>
      </c>
      <c r="C17" s="270">
        <v>651000</v>
      </c>
    </row>
    <row r="18" spans="1:3" ht="16.5" customHeight="1">
      <c r="A18" s="268" t="s">
        <v>385</v>
      </c>
      <c r="B18" s="269" t="s">
        <v>386</v>
      </c>
      <c r="C18" s="270">
        <v>52300</v>
      </c>
    </row>
    <row r="19" spans="1:3" ht="16.5" customHeight="1">
      <c r="A19" s="268" t="s">
        <v>387</v>
      </c>
      <c r="B19" s="269" t="s">
        <v>388</v>
      </c>
      <c r="C19" s="270">
        <v>107200</v>
      </c>
    </row>
    <row r="20" spans="1:3" ht="16.5" customHeight="1">
      <c r="A20" s="268" t="s">
        <v>389</v>
      </c>
      <c r="B20" s="269" t="s">
        <v>390</v>
      </c>
      <c r="C20" s="270">
        <v>17400</v>
      </c>
    </row>
    <row r="21" spans="1:3" ht="16.5" customHeight="1">
      <c r="A21" s="268" t="s">
        <v>391</v>
      </c>
      <c r="B21" s="269" t="s">
        <v>392</v>
      </c>
      <c r="C21" s="270">
        <v>31600</v>
      </c>
    </row>
    <row r="22" spans="1:3" ht="16.5" customHeight="1">
      <c r="A22" s="268" t="s">
        <v>393</v>
      </c>
      <c r="B22" s="269" t="s">
        <v>394</v>
      </c>
      <c r="C22" s="270">
        <v>240300</v>
      </c>
    </row>
    <row r="23" spans="1:3" ht="16.5" customHeight="1">
      <c r="A23" s="268" t="s">
        <v>395</v>
      </c>
      <c r="B23" s="269" t="s">
        <v>243</v>
      </c>
      <c r="C23" s="270">
        <v>192400</v>
      </c>
    </row>
    <row r="24" spans="1:3" ht="16.5" customHeight="1">
      <c r="A24" s="268" t="s">
        <v>396</v>
      </c>
      <c r="B24" s="269" t="s">
        <v>397</v>
      </c>
      <c r="C24" s="270">
        <v>22000</v>
      </c>
    </row>
    <row r="25" spans="1:3" ht="16.5" customHeight="1">
      <c r="A25" s="268" t="s">
        <v>398</v>
      </c>
      <c r="B25" s="269" t="s">
        <v>399</v>
      </c>
      <c r="C25" s="270">
        <v>800</v>
      </c>
    </row>
    <row r="26" spans="1:3" ht="16.5" customHeight="1">
      <c r="A26" s="268" t="s">
        <v>400</v>
      </c>
      <c r="B26" s="269" t="s">
        <v>230</v>
      </c>
      <c r="C26" s="270">
        <v>311800</v>
      </c>
    </row>
    <row r="27" spans="1:3" ht="16.5" customHeight="1">
      <c r="A27" s="268" t="s">
        <v>401</v>
      </c>
      <c r="B27" s="269" t="s">
        <v>402</v>
      </c>
      <c r="C27" s="270">
        <v>700</v>
      </c>
    </row>
    <row r="28" spans="1:3" ht="17.25" customHeight="1">
      <c r="A28" s="268" t="s">
        <v>403</v>
      </c>
      <c r="B28" s="269" t="s">
        <v>404</v>
      </c>
      <c r="C28" s="270">
        <v>3700</v>
      </c>
    </row>
    <row r="29" spans="1:3" ht="18.75" customHeight="1">
      <c r="A29" s="268" t="s">
        <v>405</v>
      </c>
      <c r="B29" s="269" t="s">
        <v>406</v>
      </c>
      <c r="C29" s="270">
        <v>1400</v>
      </c>
    </row>
    <row r="30" spans="1:3" ht="18.75" customHeight="1">
      <c r="A30" s="268" t="s">
        <v>407</v>
      </c>
      <c r="B30" s="269" t="s">
        <v>408</v>
      </c>
      <c r="C30" s="270">
        <v>17000</v>
      </c>
    </row>
    <row r="31" spans="1:3" ht="16.5" customHeight="1">
      <c r="A31" s="268" t="s">
        <v>409</v>
      </c>
      <c r="B31" s="269" t="s">
        <v>410</v>
      </c>
      <c r="C31" s="270">
        <v>12500</v>
      </c>
    </row>
    <row r="32" spans="1:3" ht="16.5" customHeight="1">
      <c r="A32" s="268" t="s">
        <v>411</v>
      </c>
      <c r="B32" s="269" t="s">
        <v>412</v>
      </c>
      <c r="C32" s="270">
        <v>2100</v>
      </c>
    </row>
    <row r="33" spans="1:3" ht="16.5" customHeight="1">
      <c r="A33" s="268" t="s">
        <v>413</v>
      </c>
      <c r="B33" s="269" t="s">
        <v>414</v>
      </c>
      <c r="C33" s="270">
        <v>18900</v>
      </c>
    </row>
    <row r="34" spans="1:3" ht="16.5" customHeight="1">
      <c r="A34" s="268" t="s">
        <v>415</v>
      </c>
      <c r="B34" s="269" t="s">
        <v>416</v>
      </c>
      <c r="C34" s="270">
        <v>9600</v>
      </c>
    </row>
    <row r="35" spans="1:3" ht="16.5" customHeight="1">
      <c r="A35" s="268" t="s">
        <v>417</v>
      </c>
      <c r="B35" s="269" t="s">
        <v>418</v>
      </c>
      <c r="C35" s="270">
        <v>29800</v>
      </c>
    </row>
    <row r="36" spans="1:3" ht="16.5" customHeight="1">
      <c r="A36" s="268" t="s">
        <v>419</v>
      </c>
      <c r="B36" s="269" t="s">
        <v>420</v>
      </c>
      <c r="C36" s="270">
        <v>2000</v>
      </c>
    </row>
    <row r="37" spans="1:3" ht="18.75" customHeight="1">
      <c r="A37" s="268" t="s">
        <v>421</v>
      </c>
      <c r="B37" s="269" t="s">
        <v>422</v>
      </c>
      <c r="C37" s="270">
        <v>2000</v>
      </c>
    </row>
    <row r="38" spans="1:3" ht="18.75" customHeight="1">
      <c r="A38" s="268" t="s">
        <v>423</v>
      </c>
      <c r="B38" s="269" t="s">
        <v>424</v>
      </c>
      <c r="C38" s="270">
        <v>6000</v>
      </c>
    </row>
    <row r="39" spans="1:3" ht="16.5" customHeight="1">
      <c r="A39" s="271"/>
      <c r="B39" s="269" t="s">
        <v>425</v>
      </c>
      <c r="C39" s="270">
        <v>40000</v>
      </c>
    </row>
    <row r="40" spans="1:3" ht="16.5" customHeight="1">
      <c r="A40" s="271"/>
      <c r="B40" s="269" t="s">
        <v>426</v>
      </c>
      <c r="C40" s="270">
        <v>-34000</v>
      </c>
    </row>
    <row r="41" spans="1:3" ht="16.5" customHeight="1" thickBot="1">
      <c r="A41" s="417" t="s">
        <v>358</v>
      </c>
      <c r="B41" s="418"/>
      <c r="C41" s="272">
        <f>SUM(C16:C40)</f>
        <v>1742300</v>
      </c>
    </row>
    <row r="42" spans="1:3" ht="8.25" customHeight="1" thickTop="1">
      <c r="A42" s="273"/>
      <c r="B42" s="274"/>
      <c r="C42" s="275"/>
    </row>
    <row r="43" spans="1:3" ht="16.5" customHeight="1">
      <c r="A43" s="412" t="s">
        <v>427</v>
      </c>
      <c r="B43" s="413"/>
      <c r="C43" s="275"/>
    </row>
    <row r="44" spans="1:3" ht="16.5" customHeight="1">
      <c r="A44" s="413"/>
      <c r="B44" s="413"/>
      <c r="C44" s="275"/>
    </row>
    <row r="45" spans="1:3" ht="16.5" customHeight="1">
      <c r="A45" s="273"/>
      <c r="B45" s="274"/>
      <c r="C45" s="275"/>
    </row>
    <row r="46" spans="1:3" ht="16.5" customHeight="1">
      <c r="A46" s="273"/>
      <c r="B46" s="274"/>
      <c r="C46" s="275"/>
    </row>
    <row r="47" spans="1:3" ht="16.5" customHeight="1">
      <c r="A47" s="273"/>
      <c r="B47" s="274"/>
      <c r="C47" s="275"/>
    </row>
    <row r="48" spans="1:3" ht="16.5" customHeight="1">
      <c r="A48" s="273"/>
      <c r="B48" s="274"/>
      <c r="C48" s="275"/>
    </row>
    <row r="49" spans="1:3" ht="16.5" customHeight="1">
      <c r="A49" s="273"/>
      <c r="B49" s="274"/>
      <c r="C49" s="275"/>
    </row>
    <row r="50" spans="1:2" ht="16.5" customHeight="1">
      <c r="A50" s="273"/>
      <c r="B50" s="274"/>
    </row>
    <row r="51" spans="1:2" ht="16.5" customHeight="1">
      <c r="A51" s="273"/>
      <c r="B51" s="274"/>
    </row>
    <row r="52" spans="1:2" ht="16.5" customHeight="1">
      <c r="A52" s="273"/>
      <c r="B52" s="274"/>
    </row>
    <row r="53" spans="1:2" ht="16.5" customHeight="1">
      <c r="A53" s="273"/>
      <c r="B53" s="274"/>
    </row>
    <row r="54" spans="1:2" ht="16.5" customHeight="1">
      <c r="A54" s="273"/>
      <c r="B54" s="274"/>
    </row>
    <row r="55" ht="22.5" customHeight="1">
      <c r="A55" s="273"/>
    </row>
    <row r="56" ht="12.75">
      <c r="A56" s="273"/>
    </row>
    <row r="57" ht="12.75">
      <c r="A57" s="273"/>
    </row>
    <row r="58" ht="12.75">
      <c r="A58" s="273"/>
    </row>
    <row r="59" ht="12.75">
      <c r="A59" s="273"/>
    </row>
    <row r="60" ht="12.75">
      <c r="A60" s="273"/>
    </row>
    <row r="61" ht="12.75">
      <c r="A61" s="273"/>
    </row>
    <row r="62" ht="12.75">
      <c r="A62" s="273"/>
    </row>
    <row r="63" ht="12.75">
      <c r="A63" s="273"/>
    </row>
    <row r="64" ht="12.75">
      <c r="A64" s="273"/>
    </row>
    <row r="65" ht="12.75">
      <c r="A65" s="273"/>
    </row>
    <row r="66" ht="12.75">
      <c r="A66" s="273"/>
    </row>
    <row r="67" ht="12.75">
      <c r="A67" s="273"/>
    </row>
    <row r="68" ht="12.75">
      <c r="A68" s="273"/>
    </row>
    <row r="69" ht="12.75">
      <c r="A69" s="273"/>
    </row>
    <row r="70" ht="12.75">
      <c r="A70" s="273"/>
    </row>
    <row r="71" ht="12.75">
      <c r="A71" s="273"/>
    </row>
    <row r="72" ht="12.75">
      <c r="A72" s="273"/>
    </row>
    <row r="73" ht="12.75">
      <c r="A73" s="273"/>
    </row>
    <row r="74" ht="12.75">
      <c r="A74" s="273"/>
    </row>
    <row r="75" ht="12.75">
      <c r="A75" s="273"/>
    </row>
    <row r="76" ht="12.75">
      <c r="A76" s="273"/>
    </row>
    <row r="77" ht="12.75">
      <c r="A77" s="273"/>
    </row>
    <row r="78" ht="12.75">
      <c r="A78" s="273"/>
    </row>
    <row r="79" ht="12.75">
      <c r="A79" s="273"/>
    </row>
    <row r="80" ht="12.75">
      <c r="A80" s="273"/>
    </row>
    <row r="81" ht="12.75">
      <c r="A81" s="273"/>
    </row>
    <row r="82" ht="12.75">
      <c r="A82" s="273"/>
    </row>
    <row r="83" ht="12.75">
      <c r="A83" s="273"/>
    </row>
    <row r="84" ht="12.75">
      <c r="A84" s="273"/>
    </row>
    <row r="85" ht="12.75">
      <c r="A85" s="273"/>
    </row>
    <row r="86" ht="12.75">
      <c r="A86" s="273"/>
    </row>
    <row r="87" ht="12.75">
      <c r="A87" s="273"/>
    </row>
    <row r="88" ht="12.75">
      <c r="A88" s="273"/>
    </row>
    <row r="89" ht="12.75">
      <c r="A89" s="273"/>
    </row>
    <row r="90" ht="12.75">
      <c r="A90" s="273"/>
    </row>
    <row r="91" ht="12.75">
      <c r="A91" s="273"/>
    </row>
    <row r="92" ht="12.75">
      <c r="A92" s="273"/>
    </row>
    <row r="93" ht="12.75">
      <c r="A93" s="273"/>
    </row>
    <row r="94" ht="12.75">
      <c r="A94" s="273"/>
    </row>
    <row r="95" ht="12.75">
      <c r="A95" s="273"/>
    </row>
    <row r="96" ht="12.75">
      <c r="A96" s="273"/>
    </row>
    <row r="97" ht="12.75">
      <c r="A97" s="273"/>
    </row>
    <row r="98" ht="12.75">
      <c r="A98" s="273"/>
    </row>
    <row r="99" ht="12.75">
      <c r="A99" s="273"/>
    </row>
    <row r="100" ht="12.75">
      <c r="A100" s="273"/>
    </row>
    <row r="101" ht="12.75">
      <c r="A101" s="273"/>
    </row>
    <row r="102" ht="12.75">
      <c r="A102" s="273"/>
    </row>
    <row r="103" ht="12.75">
      <c r="A103" s="273"/>
    </row>
    <row r="104" ht="12.75">
      <c r="A104" s="273"/>
    </row>
    <row r="105" ht="12.75">
      <c r="A105" s="273"/>
    </row>
    <row r="106" ht="12.75">
      <c r="A106" s="273"/>
    </row>
    <row r="107" ht="12.75">
      <c r="A107" s="273"/>
    </row>
    <row r="108" ht="12.75">
      <c r="A108" s="273"/>
    </row>
    <row r="109" ht="12.75">
      <c r="A109" s="273"/>
    </row>
    <row r="110" ht="12.75">
      <c r="A110" s="273"/>
    </row>
    <row r="111" ht="12.75">
      <c r="A111" s="273"/>
    </row>
    <row r="112" ht="12.75">
      <c r="A112" s="273"/>
    </row>
    <row r="113" ht="12.75">
      <c r="A113" s="273"/>
    </row>
    <row r="114" ht="12.75">
      <c r="A114" s="273"/>
    </row>
    <row r="115" ht="12.75">
      <c r="A115" s="273"/>
    </row>
    <row r="116" ht="12.75">
      <c r="A116" s="273"/>
    </row>
    <row r="117" ht="12.75">
      <c r="A117" s="273"/>
    </row>
    <row r="118" ht="12.75">
      <c r="A118" s="273"/>
    </row>
    <row r="119" ht="12.75">
      <c r="A119" s="273"/>
    </row>
    <row r="120" ht="12.75">
      <c r="A120" s="273"/>
    </row>
    <row r="121" ht="12.75">
      <c r="A121" s="273"/>
    </row>
    <row r="122" ht="12.75">
      <c r="A122" s="273"/>
    </row>
    <row r="123" ht="12.75">
      <c r="A123" s="273"/>
    </row>
    <row r="124" ht="12.75">
      <c r="A124" s="273"/>
    </row>
    <row r="125" ht="12.75">
      <c r="A125" s="273"/>
    </row>
    <row r="126" ht="12.75">
      <c r="A126" s="273"/>
    </row>
    <row r="127" ht="12.75">
      <c r="A127" s="273"/>
    </row>
    <row r="128" ht="12.75">
      <c r="A128" s="273"/>
    </row>
    <row r="129" ht="12.75">
      <c r="A129" s="273"/>
    </row>
    <row r="130" ht="12.75">
      <c r="A130" s="273"/>
    </row>
    <row r="131" ht="12.75">
      <c r="A131" s="273"/>
    </row>
    <row r="132" ht="12.75">
      <c r="A132" s="273"/>
    </row>
    <row r="133" ht="12.75">
      <c r="A133" s="273"/>
    </row>
    <row r="134" ht="12.75">
      <c r="A134" s="273"/>
    </row>
    <row r="135" ht="12.75">
      <c r="A135" s="273"/>
    </row>
    <row r="136" ht="12.75">
      <c r="A136" s="273"/>
    </row>
    <row r="137" ht="12.75">
      <c r="A137" s="273"/>
    </row>
    <row r="138" ht="12.75">
      <c r="A138" s="273"/>
    </row>
    <row r="139" ht="12.75">
      <c r="A139" s="273"/>
    </row>
    <row r="140" ht="12.75">
      <c r="A140" s="273"/>
    </row>
    <row r="141" ht="12.75">
      <c r="A141" s="273"/>
    </row>
    <row r="142" ht="12.75">
      <c r="A142" s="273"/>
    </row>
    <row r="143" ht="12.75">
      <c r="A143" s="273"/>
    </row>
    <row r="144" ht="12.75">
      <c r="A144" s="273"/>
    </row>
    <row r="145" ht="12.75">
      <c r="A145" s="273"/>
    </row>
    <row r="146" ht="12.75">
      <c r="A146" s="273"/>
    </row>
    <row r="147" ht="12.75">
      <c r="A147" s="273"/>
    </row>
    <row r="148" ht="12.75">
      <c r="A148" s="273"/>
    </row>
    <row r="149" ht="12.75">
      <c r="A149" s="273"/>
    </row>
    <row r="150" ht="12.75">
      <c r="A150" s="273"/>
    </row>
    <row r="151" ht="12.75">
      <c r="A151" s="273"/>
    </row>
    <row r="152" ht="12.75">
      <c r="A152" s="273"/>
    </row>
    <row r="153" ht="12.75">
      <c r="A153" s="273"/>
    </row>
    <row r="154" ht="12.75">
      <c r="A154" s="273"/>
    </row>
    <row r="155" ht="12.75">
      <c r="A155" s="273"/>
    </row>
    <row r="156" ht="12.75">
      <c r="A156" s="273"/>
    </row>
    <row r="157" ht="12.75">
      <c r="A157" s="273"/>
    </row>
    <row r="158" ht="12.75">
      <c r="A158" s="273"/>
    </row>
    <row r="159" ht="12.75">
      <c r="A159" s="273"/>
    </row>
    <row r="160" ht="12.75">
      <c r="A160" s="273"/>
    </row>
    <row r="161" ht="12.75">
      <c r="A161" s="273"/>
    </row>
    <row r="162" ht="12.75">
      <c r="A162" s="273"/>
    </row>
    <row r="163" ht="12.75">
      <c r="A163" s="273"/>
    </row>
    <row r="164" ht="12.75">
      <c r="A164" s="273"/>
    </row>
    <row r="165" ht="12.75">
      <c r="A165" s="273"/>
    </row>
    <row r="166" ht="12.75">
      <c r="A166" s="273"/>
    </row>
    <row r="167" ht="12.75">
      <c r="A167" s="273"/>
    </row>
    <row r="168" ht="12.75">
      <c r="A168" s="273"/>
    </row>
    <row r="169" ht="12.75">
      <c r="A169" s="273"/>
    </row>
    <row r="170" ht="12.75">
      <c r="A170" s="273"/>
    </row>
    <row r="171" ht="12.75">
      <c r="A171" s="273"/>
    </row>
    <row r="172" ht="12.75">
      <c r="A172" s="273"/>
    </row>
    <row r="173" ht="12.75">
      <c r="A173" s="273"/>
    </row>
    <row r="174" ht="12.75">
      <c r="A174" s="273"/>
    </row>
    <row r="175" ht="12.75">
      <c r="A175" s="273"/>
    </row>
    <row r="176" ht="12.75">
      <c r="A176" s="273"/>
    </row>
    <row r="177" ht="12.75">
      <c r="A177" s="273"/>
    </row>
    <row r="178" ht="12.75">
      <c r="A178" s="273"/>
    </row>
    <row r="179" ht="12.75">
      <c r="A179" s="273"/>
    </row>
    <row r="180" ht="12.75">
      <c r="A180" s="273"/>
    </row>
    <row r="181" ht="12.75">
      <c r="A181" s="273"/>
    </row>
    <row r="182" ht="12.75">
      <c r="A182" s="273"/>
    </row>
    <row r="183" ht="12.75">
      <c r="A183" s="273"/>
    </row>
    <row r="184" ht="12.75">
      <c r="A184" s="273"/>
    </row>
    <row r="185" ht="12.75">
      <c r="A185" s="273"/>
    </row>
    <row r="186" ht="12.75">
      <c r="A186" s="273"/>
    </row>
    <row r="187" ht="12.75">
      <c r="A187" s="273"/>
    </row>
    <row r="188" ht="12.75">
      <c r="A188" s="273"/>
    </row>
    <row r="189" ht="12.75">
      <c r="A189" s="273"/>
    </row>
    <row r="190" ht="12.75">
      <c r="A190" s="273"/>
    </row>
    <row r="191" ht="12.75">
      <c r="A191" s="273"/>
    </row>
    <row r="192" ht="12.75">
      <c r="A192" s="273"/>
    </row>
    <row r="193" ht="12.75">
      <c r="A193" s="273"/>
    </row>
    <row r="194" ht="12.75">
      <c r="A194" s="273"/>
    </row>
    <row r="195" ht="12.75">
      <c r="A195" s="273"/>
    </row>
    <row r="196" ht="12.75">
      <c r="A196" s="273"/>
    </row>
    <row r="197" ht="12.75">
      <c r="A197" s="273"/>
    </row>
    <row r="198" ht="12.75">
      <c r="A198" s="273"/>
    </row>
    <row r="199" ht="12.75">
      <c r="A199" s="273"/>
    </row>
  </sheetData>
  <mergeCells count="10">
    <mergeCell ref="B1:C1"/>
    <mergeCell ref="A3:C3"/>
    <mergeCell ref="A5:C5"/>
    <mergeCell ref="A6:C6"/>
    <mergeCell ref="A43:B43"/>
    <mergeCell ref="A44:B44"/>
    <mergeCell ref="A8:C8"/>
    <mergeCell ref="A13:B13"/>
    <mergeCell ref="A15:C15"/>
    <mergeCell ref="A41:B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Jolanta Ostrowska</cp:lastModifiedBy>
  <cp:lastPrinted>2011-06-28T06:23:17Z</cp:lastPrinted>
  <dcterms:created xsi:type="dcterms:W3CDTF">2011-03-21T12:32:58Z</dcterms:created>
  <dcterms:modified xsi:type="dcterms:W3CDTF">2011-06-28T06:25:56Z</dcterms:modified>
  <cp:category/>
  <cp:version/>
  <cp:contentType/>
  <cp:contentStatus/>
</cp:coreProperties>
</file>