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firstSheet="1" activeTab="3"/>
  </bookViews>
  <sheets>
    <sheet name="Arkusz1" sheetId="1" r:id="rId1"/>
    <sheet name="załacznik nr 1" sheetId="2" r:id="rId2"/>
    <sheet name="załacznik nr 2" sheetId="3" r:id="rId3"/>
    <sheet name="załącznik nr 3" sheetId="4" r:id="rId4"/>
    <sheet name="załącznik nr 4" sheetId="5" r:id="rId5"/>
    <sheet name="załącznik nr 5" sheetId="6" r:id="rId6"/>
  </sheets>
  <definedNames>
    <definedName name="_xlnm.Print_Titles" localSheetId="1">'załacznik nr 1'!$3:$3</definedName>
    <definedName name="_xlnm.Print_Titles" localSheetId="2">'załacznik nr 2'!$3:$3</definedName>
    <definedName name="_xlnm.Print_Titles" localSheetId="3">'załącznik nr 3'!$5:$5</definedName>
  </definedNames>
  <calcPr fullCalcOnLoad="1"/>
</workbook>
</file>

<file path=xl/sharedStrings.xml><?xml version="1.0" encoding="utf-8"?>
<sst xmlns="http://schemas.openxmlformats.org/spreadsheetml/2006/main" count="1067" uniqueCount="503">
  <si>
    <t>Rozdział</t>
  </si>
  <si>
    <t>Paragraf</t>
  </si>
  <si>
    <t>Razem</t>
  </si>
  <si>
    <t>DOCHODY</t>
  </si>
  <si>
    <t>WYDATKI</t>
  </si>
  <si>
    <t>Po zmianie</t>
  </si>
  <si>
    <t>010</t>
  </si>
  <si>
    <t>01010</t>
  </si>
  <si>
    <t>6050</t>
  </si>
  <si>
    <t>600</t>
  </si>
  <si>
    <t>60016</t>
  </si>
  <si>
    <t>754</t>
  </si>
  <si>
    <t>926</t>
  </si>
  <si>
    <t>92695</t>
  </si>
  <si>
    <t>6060</t>
  </si>
  <si>
    <t>92109</t>
  </si>
  <si>
    <t>921</t>
  </si>
  <si>
    <t>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</si>
  <si>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</si>
  <si>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</si>
  <si>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</si>
  <si>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</si>
  <si>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</si>
  <si>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</si>
  <si>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</si>
  <si>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</si>
  <si>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</si>
  <si>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</si>
  <si>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</si>
  <si>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</si>
  <si>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700</t>
  </si>
  <si>
    <t>70005</t>
  </si>
  <si>
    <t>Zakup  gruntów  ANR</t>
  </si>
  <si>
    <t>900</t>
  </si>
  <si>
    <t>90015</t>
  </si>
  <si>
    <t>RAZEM</t>
  </si>
  <si>
    <t>*</t>
  </si>
  <si>
    <t>75412</t>
  </si>
  <si>
    <t>Przebudowa dachów na budynku głównym i garażach Remizy OSP w Rokitkach</t>
  </si>
  <si>
    <t>Zakup kosiarki</t>
  </si>
  <si>
    <t>PLAN ZADAŃ INWESTYCYJNYCH NA ROK 2012</t>
  </si>
  <si>
    <t>Wydatki w ramach funduszu sołeckiego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</si>
  <si>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</si>
  <si>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</si>
  <si>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Wykonanie dokumentacji projektowej na kontenerową oczyszczalnię ścieków i sieć kanalizacji sanitarnej dla podstrefy LSSE Okmiany</t>
  </si>
  <si>
    <t>Budowa kontenerowej oczyszczalni ścieków i sieci kanalizacji sanitarnej dla podstrefy LSSE Okmiany</t>
  </si>
  <si>
    <t>01042</t>
  </si>
  <si>
    <t>Remont drogi gminnej w Niedźwiedzicach</t>
  </si>
  <si>
    <t>Zakup i montaż wiaty przystankowej we wsi Gołaczów</t>
  </si>
  <si>
    <t>Budowa wiaty przystankowej w Pawlikowicach</t>
  </si>
  <si>
    <t>Wykonanie dojazdu do świetlicy w Zamienicach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</si>
  <si>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</si>
  <si>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</si>
  <si>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</si>
  <si>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</si>
  <si>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Montaż i podłączenie trzech lamp ulicznych na ternie solectwa Goliszów</t>
  </si>
  <si>
    <t>Wykonanie kompletnego ogrodzenia altany grillowej we wsi Budziwojów</t>
  </si>
  <si>
    <t>Budowa toalety przy świetlicy wiejskiej w Czernikowicach</t>
  </si>
  <si>
    <t>Remont, budowa i rozbudowa pomieszczeń przynależnych do świetlicy z zapleczem kuchennym oraz adaptacja toalety w budynku przy świetlicy w Jerzmanowicach</t>
  </si>
  <si>
    <t>Zakup i montaż wyposażenia kuchni w świetlicy we wsi Biskupin</t>
  </si>
  <si>
    <t>Zakup sprzętu nagłaśniającego do świetlicy w Okmianach</t>
  </si>
  <si>
    <t>Zakup samojezdnej kosiarki</t>
  </si>
  <si>
    <t>Wyposażenie placu zabaw na terenie wsi Groble</t>
  </si>
  <si>
    <t>Wyposażenie placu zabaw i boiska w sołectwie Kolonia  Kołłątaja</t>
  </si>
  <si>
    <t xml:space="preserve">Załącznik Nr 6 do Uchwały Rady Gminy Chojnów Nr XVI/106/2011 z dnia 30 grudnia 2011 </t>
  </si>
  <si>
    <t>Budowa wielofunkcyjnej świetlicy wiejskiej we wsi Strupice</t>
  </si>
  <si>
    <t>70095</t>
  </si>
  <si>
    <t>801</t>
  </si>
  <si>
    <t>852</t>
  </si>
  <si>
    <t>4270</t>
  </si>
  <si>
    <t>4210</t>
  </si>
  <si>
    <t>4300</t>
  </si>
  <si>
    <t xml:space="preserve">Modernizacja sieci wodociagowej Konradówka - Gołaczów </t>
  </si>
  <si>
    <t>80104</t>
  </si>
  <si>
    <t>750</t>
  </si>
  <si>
    <t>75023</t>
  </si>
  <si>
    <t>Treść</t>
  </si>
  <si>
    <t>Przed zmianą</t>
  </si>
  <si>
    <t>Zmiana</t>
  </si>
  <si>
    <t>1 000,00</t>
  </si>
  <si>
    <t>Pozostała działalność</t>
  </si>
  <si>
    <t>0,00</t>
  </si>
  <si>
    <t>Gospodarka mieszkaniowa</t>
  </si>
  <si>
    <t>Administracja publiczna</t>
  </si>
  <si>
    <t>Pomoc społeczna</t>
  </si>
  <si>
    <t>Razem:</t>
  </si>
  <si>
    <t>Zakup materiałów i wyposażenia</t>
  </si>
  <si>
    <t>Zakup usług remontowych</t>
  </si>
  <si>
    <t>Wynagrodzenia osobowe pracowników</t>
  </si>
  <si>
    <t>Składki na ubezpieczenia społeczne</t>
  </si>
  <si>
    <t>Kultura i ochrona dziedzictwa narodowego</t>
  </si>
  <si>
    <t>Domy i ośrodki kultury, świetlice i kluby</t>
  </si>
  <si>
    <t>Zakup sprzętu komuterowego na potrzeby UG</t>
  </si>
  <si>
    <t>Adaptacja pomieszczeń w szkole podstawowej w Goliszowie na punkt przedszkolny wraz z budową placu zabaw</t>
  </si>
  <si>
    <t>Remont drogi gminnej w Okmianach, dz. 452/3</t>
  </si>
  <si>
    <t xml:space="preserve">Dział </t>
  </si>
  <si>
    <t>Kwota</t>
  </si>
  <si>
    <t>Treść zmiany wraz z uzasadnieniem</t>
  </si>
  <si>
    <t>Przed zm.</t>
  </si>
  <si>
    <t>zm.</t>
  </si>
  <si>
    <t>PRZYCHODY</t>
  </si>
  <si>
    <t>ROZCHODY</t>
  </si>
  <si>
    <t xml:space="preserve">ZADŁUŻENIE </t>
  </si>
  <si>
    <t>% ZADŁUŻENIA DO DOCHODÓW</t>
  </si>
  <si>
    <t>DEFICYT</t>
  </si>
  <si>
    <t>Przychody - wolne środki</t>
  </si>
  <si>
    <t>Przychody pożyczki, kredyty</t>
  </si>
  <si>
    <t xml:space="preserve">dochody własne </t>
  </si>
  <si>
    <t>GKRPA</t>
  </si>
  <si>
    <t>GZGK i M</t>
  </si>
  <si>
    <t>0970</t>
  </si>
  <si>
    <t>0920</t>
  </si>
  <si>
    <t>758</t>
  </si>
  <si>
    <t>75814</t>
  </si>
  <si>
    <t>85295</t>
  </si>
  <si>
    <t>0690</t>
  </si>
  <si>
    <t>756</t>
  </si>
  <si>
    <t>75616</t>
  </si>
  <si>
    <t>0910</t>
  </si>
  <si>
    <t>75618</t>
  </si>
  <si>
    <t>6260</t>
  </si>
  <si>
    <t>75615</t>
  </si>
  <si>
    <t>Rolnictwo i łowiectwo</t>
  </si>
  <si>
    <t>3 542 899,44</t>
  </si>
  <si>
    <t>Infrastruktura wodociągowa i sanitacyjna wsi</t>
  </si>
  <si>
    <t>1 147 450,00</t>
  </si>
  <si>
    <t>Wpływy z różnych dochodów</t>
  </si>
  <si>
    <t>1 850,00</t>
  </si>
  <si>
    <t>Transport i łączność</t>
  </si>
  <si>
    <t>Drogi publiczne gminne</t>
  </si>
  <si>
    <t>Dotacje otrzymane z państwowych funduszy celowych na finansowanie lub dofinansowanie kosztów realizacji inwestycji i zakupów inwestycyjnych jednostek sektora finansów publicznych</t>
  </si>
  <si>
    <t>103 865,00</t>
  </si>
  <si>
    <t>Gospodarka gruntami i nieruchomościami</t>
  </si>
  <si>
    <t>15 383,00</t>
  </si>
  <si>
    <t>5 000,00</t>
  </si>
  <si>
    <t>5 600,00</t>
  </si>
  <si>
    <t>Pozostałe odsetki</t>
  </si>
  <si>
    <t>500,00</t>
  </si>
  <si>
    <t>88 482,00</t>
  </si>
  <si>
    <t>21 480,00</t>
  </si>
  <si>
    <t>Dochody od osób prawnych, od osób fizycznych i od innych jednostek nieposiadających osobowości prawnej oraz wydatki związane z ich poborem</t>
  </si>
  <si>
    <t>10 358 573,00</t>
  </si>
  <si>
    <t>Wpływy z podatku rolnego, podatku leśnego, podatku od czynności cywilnoprawnych, podatków i opłat lokalnych od osób prawnych i innych jednostek organizacyjnych</t>
  </si>
  <si>
    <t>3 571 391,00</t>
  </si>
  <si>
    <t>Wpływy z różnych opłat</t>
  </si>
  <si>
    <t>Wpływy z podatku rolnego, podatku leśnego, podatku od spadków i darowizn, podatku od czynności cywilno-prawnych oraz podatków i opłat lokalnych od osób fizycznych</t>
  </si>
  <si>
    <t>2 813 793,00</t>
  </si>
  <si>
    <t>4 000,00</t>
  </si>
  <si>
    <t>Odsetki od nieterminowych wpłat z tytułu podatków i opłat</t>
  </si>
  <si>
    <t>Wpływy z innych opłat stanowiących dochody jednostek samorządu terytorialnego na podstawie ustaw</t>
  </si>
  <si>
    <t>18,00</t>
  </si>
  <si>
    <t>556 018,00</t>
  </si>
  <si>
    <t>Różne rozliczenia</t>
  </si>
  <si>
    <t>6 511 894,00</t>
  </si>
  <si>
    <t>Różne rozliczenia finansowe</t>
  </si>
  <si>
    <t>11 000,00</t>
  </si>
  <si>
    <t>1 752,00</t>
  </si>
  <si>
    <t>3 495 828,00</t>
  </si>
  <si>
    <t>125 544,00</t>
  </si>
  <si>
    <t>5 344,00</t>
  </si>
  <si>
    <t>24 582 912,44</t>
  </si>
  <si>
    <t>Wydatki inwestycyjne jednostek budżetowych</t>
  </si>
  <si>
    <t>370 166,00</t>
  </si>
  <si>
    <t>359 799,00</t>
  </si>
  <si>
    <t>23 865,00</t>
  </si>
  <si>
    <t>Zakup usług pozostałych</t>
  </si>
  <si>
    <t>632 435,00</t>
  </si>
  <si>
    <t>110 045,00</t>
  </si>
  <si>
    <t>22 502,00</t>
  </si>
  <si>
    <t>3 449 431,00</t>
  </si>
  <si>
    <t>Oświata i wychowanie</t>
  </si>
  <si>
    <t>10 000,00</t>
  </si>
  <si>
    <t>7 500,00</t>
  </si>
  <si>
    <t xml:space="preserve">Przedszkola </t>
  </si>
  <si>
    <t>7 000,00</t>
  </si>
  <si>
    <t>169 350,00</t>
  </si>
  <si>
    <t>Podróże służbowe krajowe</t>
  </si>
  <si>
    <t>200,00</t>
  </si>
  <si>
    <t>26 266 664,44</t>
  </si>
  <si>
    <t>Składki na Fundusz Pracy</t>
  </si>
  <si>
    <t>Zakup usług zdrowotnych</t>
  </si>
  <si>
    <t>Odpisy na zakładowy fundusz świadczeń socjalnych</t>
  </si>
  <si>
    <t>Podatek od nieruchomości</t>
  </si>
  <si>
    <t>7 920 554,00</t>
  </si>
  <si>
    <t>708 806,00</t>
  </si>
  <si>
    <t>343 577,00</t>
  </si>
  <si>
    <t>119 292,00</t>
  </si>
  <si>
    <t>752</t>
  </si>
  <si>
    <t>75212</t>
  </si>
  <si>
    <t>0960</t>
  </si>
  <si>
    <t>0310</t>
  </si>
  <si>
    <t>Zwiększenie dochodów z tytułu podatku od nieruchomości od osób fizycznych</t>
  </si>
  <si>
    <t>0340</t>
  </si>
  <si>
    <t>0320</t>
  </si>
  <si>
    <t>Zwiększenie dochodów z tytułu podatku rolnego od osób prawnych</t>
  </si>
  <si>
    <t>Wprowadzenie refundacji części kosztów poniesionych z tytułu zatrudnienia pracowników w ramach prac interwencyjnych</t>
  </si>
  <si>
    <t>Wprowadzenie refundacji części kosztów poniesionych z tytułu zatrudnienia pracowników w ramach prac społecznie użytecznych</t>
  </si>
  <si>
    <t>0500</t>
  </si>
  <si>
    <t>0350</t>
  </si>
  <si>
    <t>75601</t>
  </si>
  <si>
    <t>2007</t>
  </si>
  <si>
    <t>2009</t>
  </si>
  <si>
    <t>4017</t>
  </si>
  <si>
    <t>853</t>
  </si>
  <si>
    <t>85395</t>
  </si>
  <si>
    <t>85214</t>
  </si>
  <si>
    <t>4019</t>
  </si>
  <si>
    <t>4117</t>
  </si>
  <si>
    <t>4119</t>
  </si>
  <si>
    <t>4127</t>
  </si>
  <si>
    <t>4129</t>
  </si>
  <si>
    <t>4217</t>
  </si>
  <si>
    <t>4219</t>
  </si>
  <si>
    <t>4287</t>
  </si>
  <si>
    <t>4289</t>
  </si>
  <si>
    <t>4307</t>
  </si>
  <si>
    <t>4309</t>
  </si>
  <si>
    <t>4417</t>
  </si>
  <si>
    <t>4419</t>
  </si>
  <si>
    <t>4447</t>
  </si>
  <si>
    <t>4449</t>
  </si>
  <si>
    <t>3119</t>
  </si>
  <si>
    <t>3110</t>
  </si>
  <si>
    <t>4360</t>
  </si>
  <si>
    <t>75414</t>
  </si>
  <si>
    <t>Wprowadzenie środków na konieczny remont dachu budynku UG -  zakup materiałów</t>
  </si>
  <si>
    <t>4280</t>
  </si>
  <si>
    <t>4530</t>
  </si>
  <si>
    <t>75075</t>
  </si>
  <si>
    <t>4610</t>
  </si>
  <si>
    <t>2540</t>
  </si>
  <si>
    <t>24 920 488,80</t>
  </si>
  <si>
    <t>337 576,36</t>
  </si>
  <si>
    <t>6 581,33</t>
  </si>
  <si>
    <t>Dotacje celowe w ramach programów finansowanych z udziałem środków europejskich oraz środków o których mowa w art.5 ust.1 pkt 3 oraz ust. 3 pkt 5 i 6 ustawy, lub płatności w ramach budżetu środków europejskich</t>
  </si>
  <si>
    <t>124 314,03</t>
  </si>
  <si>
    <t>130 895,36</t>
  </si>
  <si>
    <t>Pozostałe zadania w zakresie polityki społecznej</t>
  </si>
  <si>
    <t>7 096,00</t>
  </si>
  <si>
    <t>127 296,00</t>
  </si>
  <si>
    <t>3 497 580,00</t>
  </si>
  <si>
    <t>104 939,00</t>
  </si>
  <si>
    <t>109 239,00</t>
  </si>
  <si>
    <t>4 300,00</t>
  </si>
  <si>
    <t>122 239,00</t>
  </si>
  <si>
    <t>17 300,00</t>
  </si>
  <si>
    <t>13 000,00</t>
  </si>
  <si>
    <t>2 000,00</t>
  </si>
  <si>
    <t>6 513 894,00</t>
  </si>
  <si>
    <t>- 18,00</t>
  </si>
  <si>
    <t>1 262 565,00</t>
  </si>
  <si>
    <t>60 000,00</t>
  </si>
  <si>
    <t>1 202 565,00</t>
  </si>
  <si>
    <t>2 873 793,00</t>
  </si>
  <si>
    <t>12 022,00</t>
  </si>
  <si>
    <t>22,00</t>
  </si>
  <si>
    <t>12 000,00</t>
  </si>
  <si>
    <t>Podatek od czynności cywilnoprawnych</t>
  </si>
  <si>
    <t>49 947,00</t>
  </si>
  <si>
    <t>42 947,00</t>
  </si>
  <si>
    <t>Podatek od środków transportowych</t>
  </si>
  <si>
    <t>210 938,00</t>
  </si>
  <si>
    <t>25 000,00</t>
  </si>
  <si>
    <t>185 938,00</t>
  </si>
  <si>
    <t>Podatek rolny</t>
  </si>
  <si>
    <t>3 603 913,00</t>
  </si>
  <si>
    <t>32 522,00</t>
  </si>
  <si>
    <t>Podatek od działalności gospodarczej osób fizycznych, opłacany w formie karty podatkowej</t>
  </si>
  <si>
    <t>Wpływy z podatku dochodowego od osób fizycznych</t>
  </si>
  <si>
    <t>10 451 295,00</t>
  </si>
  <si>
    <t>92 722,00</t>
  </si>
  <si>
    <t>1 700,00</t>
  </si>
  <si>
    <t>1 500,00</t>
  </si>
  <si>
    <t>Otrzymane spadki, zapisy i darowizny w postaci pieniężnej</t>
  </si>
  <si>
    <t>36 700,00</t>
  </si>
  <si>
    <t>36 500,00</t>
  </si>
  <si>
    <t>Urzędy gmin (miast i miast na prawach powiatu)</t>
  </si>
  <si>
    <t>95 867,00</t>
  </si>
  <si>
    <t>95 667,00</t>
  </si>
  <si>
    <t>24 742,00</t>
  </si>
  <si>
    <t>3 262,00</t>
  </si>
  <si>
    <t>900,00</t>
  </si>
  <si>
    <t>400,00</t>
  </si>
  <si>
    <t>92 244,00</t>
  </si>
  <si>
    <t>3 762,00</t>
  </si>
  <si>
    <t>1 056,00</t>
  </si>
  <si>
    <t>16 439,00</t>
  </si>
  <si>
    <t>108 683,00</t>
  </si>
  <si>
    <t>4 818,00</t>
  </si>
  <si>
    <t>2 100,00</t>
  </si>
  <si>
    <t>250,00</t>
  </si>
  <si>
    <t>1 147 700,00</t>
  </si>
  <si>
    <t>3 543 149,44</t>
  </si>
  <si>
    <t>26 604 240,80</t>
  </si>
  <si>
    <t>88 052,00</t>
  </si>
  <si>
    <t>- 31 240,00</t>
  </si>
  <si>
    <t>312 337,00</t>
  </si>
  <si>
    <t>677 566,00</t>
  </si>
  <si>
    <t>27,50</t>
  </si>
  <si>
    <t>519,47</t>
  </si>
  <si>
    <t>75,64</t>
  </si>
  <si>
    <t>1 428,80</t>
  </si>
  <si>
    <t>3 464,25</t>
  </si>
  <si>
    <t>65 435,75</t>
  </si>
  <si>
    <t>2,51</t>
  </si>
  <si>
    <t>47,49</t>
  </si>
  <si>
    <t>605,76</t>
  </si>
  <si>
    <t>11 442,04</t>
  </si>
  <si>
    <t>39,69</t>
  </si>
  <si>
    <t>749,70</t>
  </si>
  <si>
    <t>348,77</t>
  </si>
  <si>
    <t>6 587,98</t>
  </si>
  <si>
    <t>2 017,21</t>
  </si>
  <si>
    <t>38 102,80</t>
  </si>
  <si>
    <t>15 356,44</t>
  </si>
  <si>
    <t>Świadczenia społeczne</t>
  </si>
  <si>
    <t>146 251,80</t>
  </si>
  <si>
    <t>464 643,56</t>
  </si>
  <si>
    <t>- 15 356,44</t>
  </si>
  <si>
    <t>480 000,00</t>
  </si>
  <si>
    <t>Zasiłki i pomoc w naturze oraz składki na ubezpieczenia emerytalne i rentowe</t>
  </si>
  <si>
    <t>4 462 057,56</t>
  </si>
  <si>
    <t>4 477 414,00</t>
  </si>
  <si>
    <t>139 939,00</t>
  </si>
  <si>
    <t>35 000,00</t>
  </si>
  <si>
    <t>12 600,00</t>
  </si>
  <si>
    <t>Dotacja podmiotowa z budżetu dla niepublicznej jednostki systemu oświaty</t>
  </si>
  <si>
    <t>281 289,00</t>
  </si>
  <si>
    <t>111 939,00</t>
  </si>
  <si>
    <t>8 032 493,00</t>
  </si>
  <si>
    <t>22 500,00</t>
  </si>
  <si>
    <t>15 000,00</t>
  </si>
  <si>
    <t>Koszty postępowania sądowego i prokuratorskiego</t>
  </si>
  <si>
    <t>252 651,00</t>
  </si>
  <si>
    <t>237 651,00</t>
  </si>
  <si>
    <t>Opłaty z tytułu zakupu usług telekomunikacyjnych świadczonych w ruchomej publicznej sieci telefonicznej</t>
  </si>
  <si>
    <t>- 4 000,00</t>
  </si>
  <si>
    <t>Obrona cywilna</t>
  </si>
  <si>
    <t>190 600,00</t>
  </si>
  <si>
    <t>Bezpieczeństwo publiczne i ochrona przeciwpożarowa</t>
  </si>
  <si>
    <t>- 2 000,00</t>
  </si>
  <si>
    <t>Pozostałe wydatki obronne</t>
  </si>
  <si>
    <t>Obrona narodowa</t>
  </si>
  <si>
    <t>22 300,00</t>
  </si>
  <si>
    <t>300,00</t>
  </si>
  <si>
    <t>22 000,00</t>
  </si>
  <si>
    <t>Promocja jednostek samorządu terytorialnego</t>
  </si>
  <si>
    <t>30 276,00</t>
  </si>
  <si>
    <t>25 276,00</t>
  </si>
  <si>
    <t>Podatek od towarów i usług (VAT).</t>
  </si>
  <si>
    <t>12 926,00</t>
  </si>
  <si>
    <t>2 450,00</t>
  </si>
  <si>
    <t>10 476,00</t>
  </si>
  <si>
    <t>122 140,00</t>
  </si>
  <si>
    <t>8 750,00</t>
  </si>
  <si>
    <t>113 390,00</t>
  </si>
  <si>
    <t>3 094 964,00</t>
  </si>
  <si>
    <t>16 200,00</t>
  </si>
  <si>
    <t>3 078 764,00</t>
  </si>
  <si>
    <t>3 465 931,00</t>
  </si>
  <si>
    <t>16 500,00</t>
  </si>
  <si>
    <t>56 342,00</t>
  </si>
  <si>
    <t>46 342,00</t>
  </si>
  <si>
    <t>23 702,00</t>
  </si>
  <si>
    <t>1 200,00</t>
  </si>
  <si>
    <t>158 587,00</t>
  </si>
  <si>
    <t>48 542,00</t>
  </si>
  <si>
    <t>680 977,00</t>
  </si>
  <si>
    <t>172 440,00</t>
  </si>
  <si>
    <t>32 440,00</t>
  </si>
  <si>
    <t>140 000,00</t>
  </si>
  <si>
    <t>Wydatki na zakupy inwestycyjne jednostek budżetowych</t>
  </si>
  <si>
    <t>37 365,00</t>
  </si>
  <si>
    <t>13 500,00</t>
  </si>
  <si>
    <t>405 739,00</t>
  </si>
  <si>
    <t>45 940,00</t>
  </si>
  <si>
    <t>416 106,00</t>
  </si>
  <si>
    <t>Wprowadzenie środków z tytułu wynajmu świetlicy do dyspozycji sołectwa Biała</t>
  </si>
  <si>
    <t>Wprowadzenie środków z tytułu wynajmu świetlicy do dyspozycji sołectwa Okmiany</t>
  </si>
  <si>
    <t>Wprowadzenie środków z tytułu wynajmu świetlicy do dyspozycji sołectwa Goliszów</t>
  </si>
  <si>
    <t>Wprowadzenie środków na pokrycie kosztów badań lekarskich przyjmowanych do pracy pracowników  w ramach prac interwencyjnych</t>
  </si>
  <si>
    <t>Wprowadzenie środków  na zorganizowanie Święta Ludowego w Białej z darowizny</t>
  </si>
  <si>
    <t>Zwiększenie środków na pokrycie kosztów promocji gminy</t>
  </si>
  <si>
    <t xml:space="preserve">Przesunięcie środków w ramach realizacji zadań zleconych na pokrycie kosztów zakupu sytemu wczesnego powiadamiania przed zagrożeniami </t>
  </si>
  <si>
    <t xml:space="preserve">Przesunięcie środków w ramach realizacji zadań własnych  na pokrycie kosztów zakupu sytemu wczesnego powiadamiania przed zagrożeniami </t>
  </si>
  <si>
    <t>Zwiększenie środków na pokrycie kosztów postępowania sądowego lub zapłatę ewentualnych odszkodowań</t>
  </si>
  <si>
    <t>Wprowadzenie środków przyznanych przez Urząd Marszałkowski na realizację zadania pn. "Adaptacja pomieszczeń w szkole podstawowej w Goliszowie na punkt przedszkolny wraz z budową placu zabaw"</t>
  </si>
  <si>
    <t>Zwiększenie środków na zapłatę części dotacji należnej innym jednostkom samorządu terytorialnego za uczęszczanie dzieci z terenu gminy Chojnów i przedszkoli w innych gminach</t>
  </si>
  <si>
    <t>Zmniejszenie środków zaplanowanych na realizację zadania pn. "Budowa wielofunkcyjnej świetlicy wiejskiej we wsi Strupice"</t>
  </si>
  <si>
    <t>Zakup wiat przystankowych</t>
  </si>
  <si>
    <t>Wprowadzenie zadania pn."Zakup wiat przystankowych" realizowanego z udziałem środków z Stowarzyszenia "Krainy Karpia"</t>
  </si>
  <si>
    <t>Wprowadzenie środków na pokrycie kosztów związanych z naprawą mostów w Goliszowie i Jaroszówce</t>
  </si>
  <si>
    <t>Zwiększenie planu z tytułu dobrowolnych wpłat darowizn na infrastrukturę gminy.</t>
  </si>
  <si>
    <t>Wprowadzenie do planu środków z tytułu darowizny do wykorzystania przez Sołectwo Osetnica</t>
  </si>
  <si>
    <t>Wprowadzenie środków z tytułu zwrotu kosztów poniesionych za zużyte media w świetlicach wiejskich</t>
  </si>
  <si>
    <t>Wprowadzenie środków pozyskanych z tytułu wynajmu świetlic</t>
  </si>
  <si>
    <t>Wprowadzenie środków z darowizny na zorganizowanie Święta Ludowego w Białej</t>
  </si>
  <si>
    <t>Zwiększenie dochodów z tytułu podatku od środków transportowych od osób prawnych</t>
  </si>
  <si>
    <t>Zwiększenie planu dochodów z tytułu podatku od czynności cywilnoprawnych przekazywanego przez  US</t>
  </si>
  <si>
    <t>Zwiększenie planu dochodów z tytułu naliczonych i pobranych odsetek przekazywanych przez  US</t>
  </si>
  <si>
    <t>Przesunięcie planu związanego z naliczeniem i pobraniem odsetek od nieterminowo zapłaconej "renty planistycznej"</t>
  </si>
  <si>
    <t>Zwiększenie planu z tytułu pozyskanych odsetek od środków zgromadzonych na rachunkach bankowych</t>
  </si>
  <si>
    <t>Zmiany planu wydatków budżetowych na rok 2012 uchwała rady 19-06-2012</t>
  </si>
  <si>
    <t>Wprowadzenie środków na pokrycie kosztów remontów świetlic z udziałem środków z Stowarzyszenia "Krainy Karpia"</t>
  </si>
  <si>
    <t>Wprowadzenie środków na konieczny remont dachu budynku UG - usługa</t>
  </si>
  <si>
    <t>Zwiększenie środków na VAT</t>
  </si>
  <si>
    <t>Wprowadzenie środków na realizację zadania z udziałem środków z UE realizowanego przez GOPS</t>
  </si>
  <si>
    <t>Zwiększenie wypływów z tytułu zwrotów kosztów poniesionych na przygotowywanie dokumentacji do sprzedaży mienia</t>
  </si>
  <si>
    <t>Zwiększenie planu dochodów z tytułu podatku pobieranego w formie karty podatkowej przekazywanych przez  US</t>
  </si>
  <si>
    <r>
      <t xml:space="preserve">Wprowadzenie środków na realizację zadania z udziałem środków z UE realizowanego przez </t>
    </r>
    <r>
      <rPr>
        <b/>
        <sz val="10"/>
        <rFont val="Arial"/>
        <family val="2"/>
      </rPr>
      <t>GOPS</t>
    </r>
  </si>
  <si>
    <t xml:space="preserve">Załącznik Nr 8 do Uchwały Rady Gminy Chojnów                                                                              Nr XVI/106/2011 z dnia 30 grudnia 2011 </t>
  </si>
  <si>
    <t>PLAN PRZYCHODÓW I KOSZTÓW</t>
  </si>
  <si>
    <t>Gminnego Zakładu Gospodarki Komunalnej i Mieszkaniowej w Chojnowie                   na rok 2012</t>
  </si>
  <si>
    <t>Plan przychodów na rok 2012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</si>
  <si>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</si>
  <si>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</si>
  <si>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</si>
  <si>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</si>
  <si>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</si>
  <si>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</si>
  <si>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kosztów na rok 2012</t>
  </si>
  <si>
    <t>§ 3020</t>
  </si>
  <si>
    <t>Wydatki osobowe niezaliczone do wynagrodzeń</t>
  </si>
  <si>
    <t>§ 4010</t>
  </si>
  <si>
    <t>§ 4040</t>
  </si>
  <si>
    <t>Dodatkowe wynagrodzenie roczne</t>
  </si>
  <si>
    <t>§ 4110</t>
  </si>
  <si>
    <t>§ 4120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</si>
  <si>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</si>
  <si>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</si>
  <si>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</si>
  <si>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</si>
  <si>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</si>
  <si>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</si>
  <si>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</si>
  <si>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</si>
  <si>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</si>
  <si>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§ 4300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</si>
  <si>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</si>
  <si>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</si>
  <si>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</si>
  <si>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</si>
  <si>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</si>
  <si>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</si>
  <si>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</si>
  <si>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</si>
  <si>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</si>
  <si>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§ 4430</t>
  </si>
  <si>
    <t>Różne opłaty i składki</t>
  </si>
  <si>
    <t>§ 4440</t>
  </si>
  <si>
    <t>§ 4480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</si>
  <si>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</si>
  <si>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</si>
  <si>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</si>
  <si>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</si>
  <si>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</si>
  <si>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</si>
  <si>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4720</t>
  </si>
  <si>
    <t>Amortyzacja</t>
  </si>
  <si>
    <t>§ 6080</t>
  </si>
  <si>
    <t>Wydatki na zakupy inwestycyjne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</si>
  <si>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</si>
  <si>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</si>
  <si>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468.790,00</t>
    </r>
  </si>
  <si>
    <t xml:space="preserve">Załącznik Nr 14 do Uchwały Rady Gminy w Chojnowie                                              Nr XVI/106/2011 z dnia 30 grudnia 2011 </t>
  </si>
  <si>
    <t>DOCHODY I WYDATKI RACHUNKU DOCHODÓW WŁASNYCH</t>
  </si>
  <si>
    <t>SZKÓŁ PODSTAWOWYCH W GMINIE CHOJNÓW</t>
  </si>
  <si>
    <t>NA ROK 2012</t>
  </si>
  <si>
    <t>w zł.</t>
  </si>
  <si>
    <t>DZIAŁ</t>
  </si>
  <si>
    <t>ROZDZIAŁ</t>
  </si>
  <si>
    <t>WYSZCZEGÓLNIENIE</t>
  </si>
  <si>
    <t>Stan środków obrotowych na początek roku</t>
  </si>
  <si>
    <t>80101</t>
  </si>
  <si>
    <t>Szkoły podstawowe</t>
  </si>
  <si>
    <t>Wpływy z różnych dochodów.</t>
  </si>
  <si>
    <t>4170</t>
  </si>
  <si>
    <t>4110</t>
  </si>
  <si>
    <t>Składki ZUS</t>
  </si>
  <si>
    <t>4120</t>
  </si>
  <si>
    <t>Składki Fundusz Pracy</t>
  </si>
  <si>
    <t>4220</t>
  </si>
  <si>
    <t>Zakup środków żywności</t>
  </si>
  <si>
    <t>OGÓŁEM</t>
  </si>
  <si>
    <t>Dochody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</si>
  <si>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</si>
  <si>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>Wydatki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</si>
  <si>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uczniów.   </t>
  </si>
  <si>
    <t>Szkoła</t>
  </si>
  <si>
    <t>SP</t>
  </si>
  <si>
    <t>Budziwojów</t>
  </si>
  <si>
    <t xml:space="preserve">Krzywa </t>
  </si>
  <si>
    <t>Niedźwiedzice</t>
  </si>
  <si>
    <t>Okmiany</t>
  </si>
  <si>
    <t>ZSP</t>
  </si>
  <si>
    <t>Rokitki</t>
  </si>
  <si>
    <t>Stary Łom</t>
  </si>
  <si>
    <t>Przedszkola</t>
  </si>
  <si>
    <t>Załącznik nr 2 do Uchwały nr XXV/142/2012 Rady Gminy Chojnów z dnia 19 czerwca 2012 r.</t>
  </si>
  <si>
    <t>Załącznik nr 1 do Uchwały nr XXV/142/2012 Rady Gminy Chojnów z dnia 19 czerwca 2012 r.</t>
  </si>
  <si>
    <t>Załącznik Nr 3 do Uchwały nr XXV/141/2012 Rady Gminy Chojnów z dnia 19 czerwca 2012 r.</t>
  </si>
  <si>
    <t>Załącznik nr 4 do do Uchwały nr XXV/141/2012 Rady Gminy Chojnów z dnia 19 czerwca 2012 r.</t>
  </si>
  <si>
    <t>Załącznik nr 5 do do Uchwały nr XXV/141/2012 Rady Gminy Chojnów z dnia 19 czerwca 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</si>
</sst>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6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  <font>
      <b/>
      <sz val="9"/>
      <color indexed="8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168" fontId="3" fillId="0" borderId="14" xfId="42" applyNumberFormat="1" applyFont="1" applyFill="1" applyBorder="1" applyAlignment="1">
      <alignment vertical="center"/>
    </xf>
    <xf numFmtId="168" fontId="10" fillId="0" borderId="15" xfId="42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2" fillId="0" borderId="17" xfId="42" applyNumberFormat="1" applyFont="1" applyFill="1" applyBorder="1" applyAlignment="1">
      <alignment horizontal="justify" vertical="center" wrapText="1"/>
    </xf>
    <xf numFmtId="168" fontId="3" fillId="0" borderId="17" xfId="42" applyNumberFormat="1" applyFont="1" applyFill="1" applyBorder="1" applyAlignment="1">
      <alignment horizontal="center" vertical="center"/>
    </xf>
    <xf numFmtId="168" fontId="3" fillId="0" borderId="17" xfId="42" applyNumberFormat="1" applyFont="1" applyFill="1" applyBorder="1" applyAlignment="1">
      <alignment vertical="center"/>
    </xf>
    <xf numFmtId="168" fontId="10" fillId="0" borderId="18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justify" vertical="center" wrapText="1"/>
    </xf>
    <xf numFmtId="49" fontId="12" fillId="0" borderId="17" xfId="0" applyNumberFormat="1" applyFont="1" applyFill="1" applyBorder="1" applyAlignment="1">
      <alignment horizontal="justify" vertical="center" wrapText="1"/>
    </xf>
    <xf numFmtId="168" fontId="3" fillId="0" borderId="19" xfId="42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68" fontId="3" fillId="0" borderId="21" xfId="42" applyNumberFormat="1" applyFont="1" applyFill="1" applyBorder="1" applyAlignment="1">
      <alignment vertical="center"/>
    </xf>
    <xf numFmtId="43" fontId="3" fillId="0" borderId="21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168" fontId="8" fillId="0" borderId="11" xfId="42" applyNumberFormat="1" applyFont="1" applyFill="1" applyBorder="1" applyAlignment="1">
      <alignment horizontal="center" vertical="center"/>
    </xf>
    <xf numFmtId="43" fontId="8" fillId="0" borderId="11" xfId="42" applyNumberFormat="1" applyFont="1" applyFill="1" applyBorder="1" applyAlignment="1">
      <alignment vertical="center"/>
    </xf>
    <xf numFmtId="168" fontId="8" fillId="0" borderId="11" xfId="42" applyNumberFormat="1" applyFont="1" applyFill="1" applyBorder="1" applyAlignment="1">
      <alignment vertical="center"/>
    </xf>
    <xf numFmtId="168" fontId="10" fillId="0" borderId="12" xfId="42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168" fontId="11" fillId="0" borderId="0" xfId="42" applyNumberFormat="1" applyFont="1" applyFill="1" applyAlignment="1">
      <alignment vertical="center"/>
    </xf>
    <xf numFmtId="168" fontId="3" fillId="0" borderId="0" xfId="42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2" fillId="0" borderId="22" xfId="0" applyNumberFormat="1" applyFont="1" applyFill="1" applyBorder="1" applyAlignment="1">
      <alignment horizontal="justify" vertical="center" wrapText="1"/>
    </xf>
    <xf numFmtId="168" fontId="8" fillId="0" borderId="18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68" fontId="8" fillId="0" borderId="23" xfId="42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168" fontId="8" fillId="0" borderId="24" xfId="42" applyNumberFormat="1" applyFont="1" applyFill="1" applyBorder="1" applyAlignment="1">
      <alignment vertical="center"/>
    </xf>
    <xf numFmtId="49" fontId="10" fillId="0" borderId="17" xfId="42" applyNumberFormat="1" applyFont="1" applyFill="1" applyBorder="1" applyAlignment="1">
      <alignment horizontal="justify" vertical="center"/>
    </xf>
    <xf numFmtId="168" fontId="13" fillId="0" borderId="17" xfId="42" applyNumberFormat="1" applyFont="1" applyFill="1" applyBorder="1" applyAlignment="1">
      <alignment horizontal="center" vertical="center" wrapText="1"/>
    </xf>
    <xf numFmtId="43" fontId="3" fillId="0" borderId="17" xfId="42" applyFont="1" applyFill="1" applyBorder="1" applyAlignment="1">
      <alignment vertical="center"/>
    </xf>
    <xf numFmtId="43" fontId="3" fillId="0" borderId="17" xfId="42" applyFont="1" applyFill="1" applyBorder="1" applyAlignment="1">
      <alignment vertical="center"/>
    </xf>
    <xf numFmtId="49" fontId="10" fillId="0" borderId="16" xfId="42" applyNumberFormat="1" applyFont="1" applyFill="1" applyBorder="1" applyAlignment="1">
      <alignment horizontal="center" vertical="center"/>
    </xf>
    <xf numFmtId="49" fontId="10" fillId="0" borderId="17" xfId="42" applyNumberFormat="1" applyFont="1" applyFill="1" applyBorder="1" applyAlignment="1">
      <alignment horizontal="center" vertical="center"/>
    </xf>
    <xf numFmtId="49" fontId="10" fillId="0" borderId="25" xfId="42" applyNumberFormat="1" applyFont="1" applyFill="1" applyBorder="1" applyAlignment="1">
      <alignment horizontal="center" vertical="center"/>
    </xf>
    <xf numFmtId="49" fontId="10" fillId="0" borderId="19" xfId="42" applyNumberFormat="1" applyFont="1" applyFill="1" applyBorder="1" applyAlignment="1">
      <alignment horizontal="center" vertical="center"/>
    </xf>
    <xf numFmtId="49" fontId="10" fillId="0" borderId="19" xfId="42" applyNumberFormat="1" applyFont="1" applyFill="1" applyBorder="1" applyAlignment="1">
      <alignment horizontal="justify" vertical="center"/>
    </xf>
    <xf numFmtId="43" fontId="3" fillId="0" borderId="19" xfId="42" applyFont="1" applyFill="1" applyBorder="1" applyAlignment="1">
      <alignment vertical="center"/>
    </xf>
    <xf numFmtId="168" fontId="13" fillId="0" borderId="19" xfId="42" applyNumberFormat="1" applyFont="1" applyFill="1" applyBorder="1" applyAlignment="1">
      <alignment horizontal="center" vertical="center" wrapText="1"/>
    </xf>
    <xf numFmtId="49" fontId="10" fillId="0" borderId="20" xfId="42" applyNumberFormat="1" applyFont="1" applyFill="1" applyBorder="1" applyAlignment="1">
      <alignment horizontal="center" vertical="center"/>
    </xf>
    <xf numFmtId="49" fontId="10" fillId="0" borderId="21" xfId="42" applyNumberFormat="1" applyFont="1" applyFill="1" applyBorder="1" applyAlignment="1">
      <alignment horizontal="center" vertical="center"/>
    </xf>
    <xf numFmtId="49" fontId="10" fillId="0" borderId="21" xfId="42" applyNumberFormat="1" applyFont="1" applyFill="1" applyBorder="1" applyAlignment="1">
      <alignment horizontal="justify" vertical="center"/>
    </xf>
    <xf numFmtId="43" fontId="3" fillId="0" borderId="21" xfId="42" applyFont="1" applyFill="1" applyBorder="1" applyAlignment="1">
      <alignment vertical="center"/>
    </xf>
    <xf numFmtId="168" fontId="13" fillId="0" borderId="21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Fill="1" applyBorder="1" applyAlignment="1" applyProtection="1">
      <alignment horizontal="justify" vertical="center" wrapText="1"/>
      <protection locked="0"/>
    </xf>
    <xf numFmtId="49" fontId="19" fillId="0" borderId="29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22" xfId="0" applyNumberFormat="1" applyFont="1" applyFill="1" applyBorder="1" applyAlignment="1">
      <alignment horizontal="justify" vertical="center" wrapTex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3" fontId="1" fillId="0" borderId="34" xfId="42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3" fontId="2" fillId="0" borderId="35" xfId="42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/>
    </xf>
    <xf numFmtId="0" fontId="4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43" fontId="0" fillId="0" borderId="39" xfId="42" applyFont="1" applyFill="1" applyBorder="1" applyAlignment="1">
      <alignment/>
    </xf>
    <xf numFmtId="43" fontId="0" fillId="0" borderId="39" xfId="0" applyNumberFormat="1" applyFill="1" applyBorder="1" applyAlignment="1">
      <alignment/>
    </xf>
    <xf numFmtId="43" fontId="3" fillId="0" borderId="40" xfId="42" applyFont="1" applyFill="1" applyBorder="1" applyAlignment="1">
      <alignment/>
    </xf>
    <xf numFmtId="43" fontId="0" fillId="0" borderId="0" xfId="42" applyFont="1" applyFill="1" applyAlignment="1">
      <alignment/>
    </xf>
    <xf numFmtId="0" fontId="4" fillId="0" borderId="17" xfId="0" applyFont="1" applyFill="1" applyBorder="1" applyAlignment="1">
      <alignment horizontal="justify" vertical="center"/>
    </xf>
    <xf numFmtId="43" fontId="0" fillId="0" borderId="17" xfId="42" applyFon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3" fillId="0" borderId="41" xfId="42" applyFont="1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42" xfId="0" applyFill="1" applyBorder="1" applyAlignment="1">
      <alignment/>
    </xf>
    <xf numFmtId="0" fontId="0" fillId="0" borderId="33" xfId="0" applyFill="1" applyBorder="1" applyAlignment="1">
      <alignment/>
    </xf>
    <xf numFmtId="43" fontId="0" fillId="0" borderId="33" xfId="0" applyNumberFormat="1" applyFill="1" applyBorder="1" applyAlignment="1">
      <alignment/>
    </xf>
    <xf numFmtId="43" fontId="3" fillId="0" borderId="43" xfId="42" applyFont="1" applyFill="1" applyBorder="1" applyAlignment="1">
      <alignment/>
    </xf>
    <xf numFmtId="43" fontId="4" fillId="0" borderId="0" xfId="42" applyFont="1" applyFill="1" applyAlignment="1">
      <alignment/>
    </xf>
    <xf numFmtId="0" fontId="11" fillId="0" borderId="44" xfId="0" applyFont="1" applyFill="1" applyBorder="1" applyAlignment="1">
      <alignment horizontal="justify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9" fontId="17" fillId="33" borderId="28" xfId="0" applyNumberFormat="1" applyFont="1" applyFill="1" applyBorder="1" applyAlignment="1" applyProtection="1">
      <alignment horizontal="justify" vertical="center" wrapText="1"/>
      <protection locked="0"/>
    </xf>
    <xf numFmtId="49" fontId="17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>
      <alignment horizontal="justify" vertical="center" wrapText="1"/>
    </xf>
    <xf numFmtId="43" fontId="4" fillId="0" borderId="17" xfId="42" applyFont="1" applyFill="1" applyBorder="1" applyAlignment="1">
      <alignment horizontal="center" vertical="center"/>
    </xf>
    <xf numFmtId="43" fontId="4" fillId="0" borderId="21" xfId="42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justify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3" fontId="4" fillId="0" borderId="33" xfId="42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vertical="center" wrapText="1"/>
    </xf>
    <xf numFmtId="43" fontId="0" fillId="0" borderId="21" xfId="42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justify" vertical="center" wrapText="1"/>
    </xf>
    <xf numFmtId="49" fontId="2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48" xfId="0" applyNumberFormat="1" applyFont="1" applyFill="1" applyBorder="1" applyAlignment="1" applyProtection="1">
      <alignment horizontal="justify" vertical="center" wrapText="1"/>
      <protection locked="0"/>
    </xf>
    <xf numFmtId="49" fontId="17" fillId="33" borderId="48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3" fontId="4" fillId="0" borderId="51" xfId="42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justify" vertical="center" wrapText="1"/>
    </xf>
    <xf numFmtId="43" fontId="3" fillId="0" borderId="17" xfId="42" applyNumberFormat="1" applyFont="1" applyFill="1" applyBorder="1" applyAlignment="1">
      <alignment vertical="center"/>
    </xf>
    <xf numFmtId="43" fontId="0" fillId="0" borderId="53" xfId="42" applyFont="1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49" fontId="0" fillId="0" borderId="44" xfId="0" applyNumberFormat="1" applyFont="1" applyFill="1" applyBorder="1" applyAlignment="1">
      <alignment horizontal="justify" vertical="center" wrapText="1"/>
    </xf>
    <xf numFmtId="49" fontId="11" fillId="0" borderId="44" xfId="0" applyNumberFormat="1" applyFont="1" applyFill="1" applyBorder="1" applyAlignment="1">
      <alignment horizontal="justify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43" fontId="0" fillId="0" borderId="33" xfId="42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justify" vertical="center" wrapText="1"/>
    </xf>
    <xf numFmtId="43" fontId="0" fillId="0" borderId="0" xfId="42" applyFont="1" applyAlignment="1">
      <alignment/>
    </xf>
    <xf numFmtId="43" fontId="0" fillId="0" borderId="20" xfId="42" applyFont="1" applyBorder="1" applyAlignment="1">
      <alignment/>
    </xf>
    <xf numFmtId="43" fontId="24" fillId="0" borderId="21" xfId="42" applyFont="1" applyBorder="1" applyAlignment="1">
      <alignment horizontal="justify" vertical="center" wrapText="1"/>
    </xf>
    <xf numFmtId="168" fontId="0" fillId="0" borderId="24" xfId="42" applyNumberFormat="1" applyFont="1" applyBorder="1" applyAlignment="1">
      <alignment vertical="center"/>
    </xf>
    <xf numFmtId="43" fontId="4" fillId="0" borderId="54" xfId="42" applyFont="1" applyBorder="1" applyAlignment="1">
      <alignment horizontal="center" vertical="center"/>
    </xf>
    <xf numFmtId="43" fontId="24" fillId="0" borderId="55" xfId="42" applyFont="1" applyBorder="1" applyAlignment="1">
      <alignment horizontal="justify" vertical="center" wrapText="1"/>
    </xf>
    <xf numFmtId="168" fontId="0" fillId="0" borderId="56" xfId="42" applyNumberFormat="1" applyFont="1" applyBorder="1" applyAlignment="1">
      <alignment vertical="center"/>
    </xf>
    <xf numFmtId="43" fontId="4" fillId="0" borderId="16" xfId="42" applyFont="1" applyBorder="1" applyAlignment="1">
      <alignment horizontal="center" vertical="center"/>
    </xf>
    <xf numFmtId="43" fontId="24" fillId="0" borderId="17" xfId="42" applyFont="1" applyBorder="1" applyAlignment="1">
      <alignment horizontal="justify" vertical="center" wrapText="1"/>
    </xf>
    <xf numFmtId="168" fontId="0" fillId="0" borderId="18" xfId="42" applyNumberFormat="1" applyFont="1" applyBorder="1" applyAlignment="1">
      <alignment vertical="center"/>
    </xf>
    <xf numFmtId="43" fontId="0" fillId="0" borderId="16" xfId="42" applyFont="1" applyBorder="1" applyAlignment="1">
      <alignment horizontal="center" vertical="center"/>
    </xf>
    <xf numFmtId="168" fontId="1" fillId="0" borderId="23" xfId="42" applyNumberFormat="1" applyFont="1" applyBorder="1" applyAlignment="1">
      <alignment vertical="center"/>
    </xf>
    <xf numFmtId="43" fontId="0" fillId="0" borderId="0" xfId="42" applyFont="1" applyAlignment="1">
      <alignment horizontal="center" vertical="center"/>
    </xf>
    <xf numFmtId="43" fontId="0" fillId="0" borderId="0" xfId="42" applyFont="1" applyAlignment="1">
      <alignment horizontal="justify" vertical="center"/>
    </xf>
    <xf numFmtId="168" fontId="0" fillId="0" borderId="0" xfId="42" applyNumberFormat="1" applyFont="1" applyAlignment="1">
      <alignment/>
    </xf>
    <xf numFmtId="43" fontId="4" fillId="0" borderId="20" xfId="42" applyFont="1" applyBorder="1" applyAlignment="1">
      <alignment horizontal="center" vertical="center"/>
    </xf>
    <xf numFmtId="0" fontId="24" fillId="0" borderId="21" xfId="42" applyNumberFormat="1" applyFont="1" applyBorder="1" applyAlignment="1">
      <alignment horizontal="justify" vertical="center" wrapText="1"/>
    </xf>
    <xf numFmtId="0" fontId="24" fillId="0" borderId="17" xfId="42" applyNumberFormat="1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168" fontId="0" fillId="0" borderId="21" xfId="42" applyNumberFormat="1" applyFont="1" applyBorder="1" applyAlignment="1">
      <alignment horizontal="center" vertical="center"/>
    </xf>
    <xf numFmtId="168" fontId="0" fillId="0" borderId="24" xfId="4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8" fontId="4" fillId="0" borderId="17" xfId="42" applyNumberFormat="1" applyFont="1" applyBorder="1" applyAlignment="1">
      <alignment horizontal="center" vertical="center"/>
    </xf>
    <xf numFmtId="168" fontId="0" fillId="0" borderId="18" xfId="42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68" fontId="0" fillId="0" borderId="17" xfId="42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8" fontId="24" fillId="0" borderId="17" xfId="42" applyNumberFormat="1" applyFont="1" applyBorder="1" applyAlignment="1">
      <alignment horizontal="center" vertical="center"/>
    </xf>
    <xf numFmtId="168" fontId="4" fillId="0" borderId="18" xfId="42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68" fontId="0" fillId="0" borderId="55" xfId="42" applyNumberFormat="1" applyFont="1" applyBorder="1" applyAlignment="1">
      <alignment horizontal="center" vertical="center"/>
    </xf>
    <xf numFmtId="168" fontId="4" fillId="0" borderId="56" xfId="42" applyNumberFormat="1" applyFont="1" applyBorder="1" applyAlignment="1">
      <alignment horizontal="center" vertical="center"/>
    </xf>
    <xf numFmtId="168" fontId="1" fillId="0" borderId="11" xfId="42" applyNumberFormat="1" applyFont="1" applyBorder="1" applyAlignment="1">
      <alignment horizontal="center" vertical="center"/>
    </xf>
    <xf numFmtId="168" fontId="1" fillId="0" borderId="12" xfId="42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justify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justify" vertical="center"/>
    </xf>
    <xf numFmtId="168" fontId="0" fillId="0" borderId="17" xfId="0" applyNumberFormat="1" applyBorder="1" applyAlignment="1">
      <alignment vertical="center"/>
    </xf>
    <xf numFmtId="168" fontId="0" fillId="0" borderId="18" xfId="0" applyNumberForma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justify" vertical="center"/>
    </xf>
    <xf numFmtId="168" fontId="0" fillId="0" borderId="19" xfId="0" applyNumberFormat="1" applyBorder="1" applyAlignment="1">
      <alignment vertical="center"/>
    </xf>
    <xf numFmtId="168" fontId="0" fillId="0" borderId="23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8" fontId="0" fillId="0" borderId="11" xfId="0" applyNumberFormat="1" applyBorder="1" applyAlignment="1">
      <alignment vertical="center"/>
    </xf>
    <xf numFmtId="168" fontId="0" fillId="0" borderId="12" xfId="0" applyNumberFormat="1" applyBorder="1" applyAlignment="1">
      <alignment vertical="center"/>
    </xf>
    <xf numFmtId="168" fontId="4" fillId="0" borderId="18" xfId="42" applyNumberFormat="1" applyFont="1" applyBorder="1" applyAlignment="1">
      <alignment horizontal="center" vertical="center"/>
    </xf>
    <xf numFmtId="168" fontId="4" fillId="0" borderId="17" xfId="42" applyNumberFormat="1" applyFont="1" applyBorder="1" applyAlignment="1">
      <alignment horizontal="center" vertical="center"/>
    </xf>
    <xf numFmtId="9" fontId="0" fillId="0" borderId="0" xfId="54" applyFont="1" applyFill="1" applyAlignment="1">
      <alignment/>
    </xf>
    <xf numFmtId="0" fontId="22" fillId="0" borderId="3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61" xfId="0" applyFont="1" applyFill="1" applyBorder="1" applyAlignment="1">
      <alignment horizontal="justify" vertical="center"/>
    </xf>
    <xf numFmtId="0" fontId="4" fillId="0" borderId="39" xfId="0" applyFont="1" applyFill="1" applyBorder="1" applyAlignment="1">
      <alignment horizontal="justify" vertical="center"/>
    </xf>
    <xf numFmtId="0" fontId="1" fillId="0" borderId="6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49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48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66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6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6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49" fontId="23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42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3" fontId="10" fillId="0" borderId="0" xfId="42" applyFont="1" applyBorder="1" applyAlignment="1">
      <alignment horizontal="center" vertical="center"/>
    </xf>
    <xf numFmtId="43" fontId="1" fillId="0" borderId="0" xfId="42" applyFont="1" applyBorder="1" applyAlignment="1">
      <alignment horizontal="center" vertical="center"/>
    </xf>
    <xf numFmtId="43" fontId="4" fillId="0" borderId="0" xfId="42" applyFont="1" applyAlignment="1">
      <alignment horizontal="right" wrapText="1"/>
    </xf>
    <xf numFmtId="43" fontId="6" fillId="0" borderId="0" xfId="42" applyFont="1" applyAlignment="1">
      <alignment horizontal="center"/>
    </xf>
    <xf numFmtId="43" fontId="6" fillId="0" borderId="0" xfId="42" applyFont="1" applyAlignment="1">
      <alignment horizontal="center" wrapText="1"/>
    </xf>
    <xf numFmtId="43" fontId="0" fillId="0" borderId="0" xfId="42" applyFont="1" applyAlignment="1">
      <alignment horizontal="left" vertical="center"/>
    </xf>
    <xf numFmtId="43" fontId="1" fillId="0" borderId="10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43" fontId="1" fillId="0" borderId="12" xfId="42" applyFont="1" applyFill="1" applyBorder="1" applyAlignment="1">
      <alignment horizontal="center"/>
    </xf>
    <xf numFmtId="43" fontId="1" fillId="0" borderId="25" xfId="42" applyFont="1" applyBorder="1" applyAlignment="1">
      <alignment horizontal="center" vertical="center"/>
    </xf>
    <xf numFmtId="43" fontId="1" fillId="0" borderId="19" xfId="42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43" fontId="1" fillId="0" borderId="11" xfId="42" applyFont="1" applyBorder="1" applyAlignment="1">
      <alignment horizontal="center" vertical="center"/>
    </xf>
    <xf numFmtId="43" fontId="1" fillId="0" borderId="12" xfId="42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justify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2" sqref="A2:E66"/>
    </sheetView>
  </sheetViews>
  <sheetFormatPr defaultColWidth="9.140625" defaultRowHeight="19.5" customHeight="1"/>
  <cols>
    <col min="1" max="1" width="5.140625" style="1" customWidth="1"/>
    <col min="2" max="2" width="9.00390625" style="1" customWidth="1"/>
    <col min="3" max="3" width="9.28125" style="1" customWidth="1"/>
    <col min="4" max="4" width="17.28125" style="1" customWidth="1"/>
    <col min="5" max="5" width="45.8515625" style="1" customWidth="1"/>
    <col min="6" max="6" width="15.140625" style="1" customWidth="1"/>
    <col min="7" max="7" width="40.421875" style="1" customWidth="1"/>
    <col min="8" max="8" width="16.00390625" style="1" bestFit="1" customWidth="1"/>
    <col min="9" max="9" width="9.140625" style="1" customWidth="1"/>
    <col min="10" max="10" width="15.00390625" style="1" bestFit="1" customWidth="1"/>
    <col min="11" max="16384" width="9.140625" style="1" customWidth="1"/>
  </cols>
  <sheetData>
    <row r="1" spans="1:6" ht="37.5" customHeight="1" thickBot="1">
      <c r="A1" s="236" t="s">
        <v>402</v>
      </c>
      <c r="B1" s="236"/>
      <c r="C1" s="236"/>
      <c r="D1" s="236"/>
      <c r="E1" s="236"/>
      <c r="F1" s="116"/>
    </row>
    <row r="2" spans="1:5" ht="30.75" customHeight="1" thickBot="1" thickTop="1">
      <c r="A2" s="114" t="s">
        <v>95</v>
      </c>
      <c r="B2" s="115" t="s">
        <v>0</v>
      </c>
      <c r="C2" s="115" t="s">
        <v>1</v>
      </c>
      <c r="D2" s="115" t="s">
        <v>96</v>
      </c>
      <c r="E2" s="113" t="s">
        <v>97</v>
      </c>
    </row>
    <row r="3" spans="1:5" ht="37.5" customHeight="1" thickTop="1">
      <c r="A3" s="127" t="s">
        <v>9</v>
      </c>
      <c r="B3" s="128" t="s">
        <v>10</v>
      </c>
      <c r="C3" s="128" t="s">
        <v>14</v>
      </c>
      <c r="D3" s="132">
        <v>32440</v>
      </c>
      <c r="E3" s="156" t="s">
        <v>390</v>
      </c>
    </row>
    <row r="4" spans="1:5" ht="41.25" customHeight="1">
      <c r="A4" s="127" t="s">
        <v>9</v>
      </c>
      <c r="B4" s="128" t="s">
        <v>10</v>
      </c>
      <c r="C4" s="128" t="s">
        <v>70</v>
      </c>
      <c r="D4" s="132">
        <v>13500</v>
      </c>
      <c r="E4" s="156" t="s">
        <v>391</v>
      </c>
    </row>
    <row r="5" spans="1:5" ht="25.5" customHeight="1">
      <c r="A5" s="149" t="s">
        <v>30</v>
      </c>
      <c r="B5" s="150" t="s">
        <v>66</v>
      </c>
      <c r="C5" s="150" t="s">
        <v>70</v>
      </c>
      <c r="D5" s="151">
        <f>430.5/1.23</f>
        <v>350</v>
      </c>
      <c r="E5" s="157" t="s">
        <v>377</v>
      </c>
    </row>
    <row r="6" spans="1:5" ht="28.5" customHeight="1">
      <c r="A6" s="125" t="s">
        <v>30</v>
      </c>
      <c r="B6" s="126" t="s">
        <v>66</v>
      </c>
      <c r="C6" s="126" t="s">
        <v>70</v>
      </c>
      <c r="D6" s="122">
        <v>500</v>
      </c>
      <c r="E6" s="157" t="s">
        <v>378</v>
      </c>
    </row>
    <row r="7" spans="1:5" ht="30" customHeight="1">
      <c r="A7" s="125" t="s">
        <v>30</v>
      </c>
      <c r="B7" s="126" t="s">
        <v>66</v>
      </c>
      <c r="C7" s="126" t="s">
        <v>70</v>
      </c>
      <c r="D7" s="123">
        <v>350</v>
      </c>
      <c r="E7" s="157" t="s">
        <v>379</v>
      </c>
    </row>
    <row r="8" spans="1:5" ht="45" customHeight="1">
      <c r="A8" s="127" t="s">
        <v>30</v>
      </c>
      <c r="B8" s="128" t="s">
        <v>66</v>
      </c>
      <c r="C8" s="126" t="s">
        <v>69</v>
      </c>
      <c r="D8" s="132">
        <v>46342</v>
      </c>
      <c r="E8" s="156" t="s">
        <v>403</v>
      </c>
    </row>
    <row r="9" spans="1:5" ht="39" customHeight="1">
      <c r="A9" s="127" t="s">
        <v>30</v>
      </c>
      <c r="B9" s="128" t="s">
        <v>66</v>
      </c>
      <c r="C9" s="126" t="s">
        <v>226</v>
      </c>
      <c r="D9" s="132">
        <v>1000</v>
      </c>
      <c r="E9" s="156" t="s">
        <v>380</v>
      </c>
    </row>
    <row r="10" spans="1:5" ht="34.5" customHeight="1">
      <c r="A10" s="127" t="s">
        <v>74</v>
      </c>
      <c r="B10" s="128" t="s">
        <v>75</v>
      </c>
      <c r="C10" s="126" t="s">
        <v>70</v>
      </c>
      <c r="D10" s="123">
        <v>200</v>
      </c>
      <c r="E10" s="156" t="s">
        <v>381</v>
      </c>
    </row>
    <row r="11" spans="1:5" ht="31.5" customHeight="1">
      <c r="A11" s="127" t="s">
        <v>74</v>
      </c>
      <c r="B11" s="128" t="s">
        <v>75</v>
      </c>
      <c r="C11" s="126" t="s">
        <v>70</v>
      </c>
      <c r="D11" s="132">
        <v>8550</v>
      </c>
      <c r="E11" s="156" t="s">
        <v>225</v>
      </c>
    </row>
    <row r="12" spans="1:5" ht="27" customHeight="1">
      <c r="A12" s="127" t="s">
        <v>74</v>
      </c>
      <c r="B12" s="128" t="s">
        <v>75</v>
      </c>
      <c r="C12" s="126" t="s">
        <v>69</v>
      </c>
      <c r="D12" s="132">
        <v>2450</v>
      </c>
      <c r="E12" s="156" t="s">
        <v>404</v>
      </c>
    </row>
    <row r="13" spans="1:5" ht="19.5" customHeight="1">
      <c r="A13" s="127" t="s">
        <v>74</v>
      </c>
      <c r="B13" s="128" t="s">
        <v>75</v>
      </c>
      <c r="C13" s="126" t="s">
        <v>227</v>
      </c>
      <c r="D13" s="132">
        <v>5000</v>
      </c>
      <c r="E13" s="156" t="s">
        <v>405</v>
      </c>
    </row>
    <row r="14" spans="1:5" ht="24" customHeight="1">
      <c r="A14" s="127" t="s">
        <v>74</v>
      </c>
      <c r="B14" s="128" t="s">
        <v>228</v>
      </c>
      <c r="C14" s="126" t="s">
        <v>71</v>
      </c>
      <c r="D14" s="132">
        <v>300</v>
      </c>
      <c r="E14" s="156" t="s">
        <v>382</v>
      </c>
    </row>
    <row r="15" spans="1:5" ht="43.5" customHeight="1">
      <c r="A15" s="127" t="s">
        <v>187</v>
      </c>
      <c r="B15" s="128" t="s">
        <v>188</v>
      </c>
      <c r="C15" s="126" t="s">
        <v>70</v>
      </c>
      <c r="D15" s="132">
        <v>-200</v>
      </c>
      <c r="E15" s="156" t="s">
        <v>383</v>
      </c>
    </row>
    <row r="16" spans="1:5" ht="44.25" customHeight="1">
      <c r="A16" s="127" t="s">
        <v>187</v>
      </c>
      <c r="B16" s="128" t="s">
        <v>188</v>
      </c>
      <c r="C16" s="128" t="s">
        <v>70</v>
      </c>
      <c r="D16" s="132">
        <v>-1800</v>
      </c>
      <c r="E16" s="156" t="s">
        <v>384</v>
      </c>
    </row>
    <row r="17" spans="1:5" ht="19.5" customHeight="1">
      <c r="A17" s="127" t="s">
        <v>187</v>
      </c>
      <c r="B17" s="128" t="s">
        <v>188</v>
      </c>
      <c r="C17" s="128" t="s">
        <v>223</v>
      </c>
      <c r="D17" s="132">
        <v>200</v>
      </c>
      <c r="E17" s="156" t="s">
        <v>383</v>
      </c>
    </row>
    <row r="18" spans="1:5" ht="45" customHeight="1">
      <c r="A18" s="127" t="s">
        <v>187</v>
      </c>
      <c r="B18" s="128" t="s">
        <v>188</v>
      </c>
      <c r="C18" s="128" t="s">
        <v>223</v>
      </c>
      <c r="D18" s="132">
        <v>1800</v>
      </c>
      <c r="E18" s="156" t="s">
        <v>384</v>
      </c>
    </row>
    <row r="19" spans="1:5" ht="41.25" customHeight="1">
      <c r="A19" s="127" t="s">
        <v>11</v>
      </c>
      <c r="B19" s="128" t="s">
        <v>224</v>
      </c>
      <c r="C19" s="128" t="s">
        <v>70</v>
      </c>
      <c r="D19" s="132">
        <v>-4000</v>
      </c>
      <c r="E19" s="156" t="s">
        <v>384</v>
      </c>
    </row>
    <row r="20" spans="1:5" ht="42" customHeight="1">
      <c r="A20" s="127" t="s">
        <v>11</v>
      </c>
      <c r="B20" s="128" t="s">
        <v>224</v>
      </c>
      <c r="C20" s="128" t="s">
        <v>223</v>
      </c>
      <c r="D20" s="132">
        <v>4000</v>
      </c>
      <c r="E20" s="156" t="s">
        <v>384</v>
      </c>
    </row>
    <row r="21" spans="1:5" ht="39.75" customHeight="1">
      <c r="A21" s="127" t="s">
        <v>112</v>
      </c>
      <c r="B21" s="128" t="s">
        <v>113</v>
      </c>
      <c r="C21" s="128" t="s">
        <v>229</v>
      </c>
      <c r="D21" s="132">
        <v>15000</v>
      </c>
      <c r="E21" s="156" t="s">
        <v>385</v>
      </c>
    </row>
    <row r="22" spans="1:5" ht="62.25" customHeight="1">
      <c r="A22" s="127" t="s">
        <v>67</v>
      </c>
      <c r="B22" s="128" t="s">
        <v>73</v>
      </c>
      <c r="C22" s="128" t="s">
        <v>8</v>
      </c>
      <c r="D22" s="132">
        <v>104939</v>
      </c>
      <c r="E22" s="156" t="s">
        <v>386</v>
      </c>
    </row>
    <row r="23" spans="1:5" ht="50.25" customHeight="1">
      <c r="A23" s="127" t="s">
        <v>67</v>
      </c>
      <c r="B23" s="128" t="s">
        <v>73</v>
      </c>
      <c r="C23" s="128" t="s">
        <v>230</v>
      </c>
      <c r="D23" s="132">
        <v>7000</v>
      </c>
      <c r="E23" s="157" t="s">
        <v>387</v>
      </c>
    </row>
    <row r="24" spans="1:5" ht="33.75" customHeight="1">
      <c r="A24" s="127" t="s">
        <v>68</v>
      </c>
      <c r="B24" s="128" t="s">
        <v>205</v>
      </c>
      <c r="C24" s="128" t="s">
        <v>222</v>
      </c>
      <c r="D24" s="132">
        <v>-15356.44</v>
      </c>
      <c r="E24" s="156" t="s">
        <v>406</v>
      </c>
    </row>
    <row r="25" spans="1:5" ht="33.75" customHeight="1">
      <c r="A25" s="127" t="s">
        <v>203</v>
      </c>
      <c r="B25" s="128" t="s">
        <v>204</v>
      </c>
      <c r="C25" s="128" t="s">
        <v>221</v>
      </c>
      <c r="D25" s="132">
        <v>15356.44</v>
      </c>
      <c r="E25" s="156" t="s">
        <v>406</v>
      </c>
    </row>
    <row r="26" spans="1:5" ht="33.75" customHeight="1">
      <c r="A26" s="127" t="s">
        <v>203</v>
      </c>
      <c r="B26" s="128" t="s">
        <v>204</v>
      </c>
      <c r="C26" s="128" t="s">
        <v>202</v>
      </c>
      <c r="D26" s="132">
        <v>38102.8</v>
      </c>
      <c r="E26" s="156" t="s">
        <v>406</v>
      </c>
    </row>
    <row r="27" spans="1:5" ht="33.75" customHeight="1">
      <c r="A27" s="127" t="s">
        <v>203</v>
      </c>
      <c r="B27" s="128" t="s">
        <v>204</v>
      </c>
      <c r="C27" s="128" t="s">
        <v>206</v>
      </c>
      <c r="D27" s="132">
        <v>2017.21</v>
      </c>
      <c r="E27" s="156" t="s">
        <v>406</v>
      </c>
    </row>
    <row r="28" spans="1:5" ht="33.75" customHeight="1">
      <c r="A28" s="127" t="s">
        <v>203</v>
      </c>
      <c r="B28" s="128" t="s">
        <v>204</v>
      </c>
      <c r="C28" s="128" t="s">
        <v>207</v>
      </c>
      <c r="D28" s="132">
        <v>6587.98</v>
      </c>
      <c r="E28" s="156" t="s">
        <v>406</v>
      </c>
    </row>
    <row r="29" spans="1:5" ht="33.75" customHeight="1">
      <c r="A29" s="127" t="s">
        <v>203</v>
      </c>
      <c r="B29" s="128" t="s">
        <v>204</v>
      </c>
      <c r="C29" s="128" t="s">
        <v>208</v>
      </c>
      <c r="D29" s="132">
        <v>348.77</v>
      </c>
      <c r="E29" s="156" t="s">
        <v>406</v>
      </c>
    </row>
    <row r="30" spans="1:5" ht="33.75" customHeight="1">
      <c r="A30" s="127" t="s">
        <v>203</v>
      </c>
      <c r="B30" s="128" t="s">
        <v>204</v>
      </c>
      <c r="C30" s="128" t="s">
        <v>209</v>
      </c>
      <c r="D30" s="132">
        <v>749.7</v>
      </c>
      <c r="E30" s="156" t="s">
        <v>406</v>
      </c>
    </row>
    <row r="31" spans="1:5" ht="33.75" customHeight="1">
      <c r="A31" s="127" t="s">
        <v>203</v>
      </c>
      <c r="B31" s="128" t="s">
        <v>204</v>
      </c>
      <c r="C31" s="128" t="s">
        <v>210</v>
      </c>
      <c r="D31" s="132">
        <v>39.69</v>
      </c>
      <c r="E31" s="156" t="s">
        <v>406</v>
      </c>
    </row>
    <row r="32" spans="1:5" ht="33.75" customHeight="1">
      <c r="A32" s="127" t="s">
        <v>203</v>
      </c>
      <c r="B32" s="128" t="s">
        <v>204</v>
      </c>
      <c r="C32" s="128" t="s">
        <v>211</v>
      </c>
      <c r="D32" s="132">
        <v>11442.04</v>
      </c>
      <c r="E32" s="156" t="s">
        <v>406</v>
      </c>
    </row>
    <row r="33" spans="1:5" ht="33.75" customHeight="1">
      <c r="A33" s="127" t="s">
        <v>203</v>
      </c>
      <c r="B33" s="128" t="s">
        <v>204</v>
      </c>
      <c r="C33" s="128" t="s">
        <v>212</v>
      </c>
      <c r="D33" s="132">
        <v>605.76</v>
      </c>
      <c r="E33" s="156" t="s">
        <v>406</v>
      </c>
    </row>
    <row r="34" spans="1:5" ht="33.75" customHeight="1">
      <c r="A34" s="127" t="s">
        <v>203</v>
      </c>
      <c r="B34" s="128" t="s">
        <v>204</v>
      </c>
      <c r="C34" s="128" t="s">
        <v>213</v>
      </c>
      <c r="D34" s="132">
        <v>47.49</v>
      </c>
      <c r="E34" s="156" t="s">
        <v>406</v>
      </c>
    </row>
    <row r="35" spans="1:5" ht="33.75" customHeight="1">
      <c r="A35" s="127" t="s">
        <v>203</v>
      </c>
      <c r="B35" s="128" t="s">
        <v>204</v>
      </c>
      <c r="C35" s="128" t="s">
        <v>214</v>
      </c>
      <c r="D35" s="132">
        <v>2.51</v>
      </c>
      <c r="E35" s="156" t="s">
        <v>406</v>
      </c>
    </row>
    <row r="36" spans="1:5" ht="33.75" customHeight="1">
      <c r="A36" s="127" t="s">
        <v>203</v>
      </c>
      <c r="B36" s="128" t="s">
        <v>204</v>
      </c>
      <c r="C36" s="128" t="s">
        <v>215</v>
      </c>
      <c r="D36" s="132">
        <v>65435.75</v>
      </c>
      <c r="E36" s="156" t="s">
        <v>406</v>
      </c>
    </row>
    <row r="37" spans="1:5" ht="33.75" customHeight="1">
      <c r="A37" s="127" t="s">
        <v>203</v>
      </c>
      <c r="B37" s="128" t="s">
        <v>204</v>
      </c>
      <c r="C37" s="128" t="s">
        <v>216</v>
      </c>
      <c r="D37" s="132">
        <v>3464.25</v>
      </c>
      <c r="E37" s="156" t="s">
        <v>406</v>
      </c>
    </row>
    <row r="38" spans="1:5" ht="33.75" customHeight="1">
      <c r="A38" s="127" t="s">
        <v>203</v>
      </c>
      <c r="B38" s="128" t="s">
        <v>204</v>
      </c>
      <c r="C38" s="128" t="s">
        <v>217</v>
      </c>
      <c r="D38" s="132">
        <v>1428.8</v>
      </c>
      <c r="E38" s="156" t="s">
        <v>406</v>
      </c>
    </row>
    <row r="39" spans="1:5" ht="33.75" customHeight="1">
      <c r="A39" s="127" t="s">
        <v>203</v>
      </c>
      <c r="B39" s="128" t="s">
        <v>204</v>
      </c>
      <c r="C39" s="128" t="s">
        <v>218</v>
      </c>
      <c r="D39" s="132">
        <v>75.64</v>
      </c>
      <c r="E39" s="156" t="s">
        <v>406</v>
      </c>
    </row>
    <row r="40" spans="1:5" ht="33.75" customHeight="1">
      <c r="A40" s="127" t="s">
        <v>203</v>
      </c>
      <c r="B40" s="128" t="s">
        <v>204</v>
      </c>
      <c r="C40" s="128" t="s">
        <v>219</v>
      </c>
      <c r="D40" s="132">
        <v>519.47</v>
      </c>
      <c r="E40" s="156" t="s">
        <v>406</v>
      </c>
    </row>
    <row r="41" spans="1:5" ht="33.75" customHeight="1">
      <c r="A41" s="127" t="s">
        <v>203</v>
      </c>
      <c r="B41" s="128" t="s">
        <v>204</v>
      </c>
      <c r="C41" s="128" t="s">
        <v>220</v>
      </c>
      <c r="D41" s="132">
        <v>27.5</v>
      </c>
      <c r="E41" s="156" t="s">
        <v>406</v>
      </c>
    </row>
    <row r="42" spans="1:5" ht="40.5" customHeight="1" thickBot="1">
      <c r="A42" s="158" t="s">
        <v>16</v>
      </c>
      <c r="B42" s="129" t="s">
        <v>15</v>
      </c>
      <c r="C42" s="129" t="s">
        <v>8</v>
      </c>
      <c r="D42" s="159">
        <v>-31240</v>
      </c>
      <c r="E42" s="160" t="s">
        <v>388</v>
      </c>
    </row>
    <row r="43" spans="1:9" ht="23.25" customHeight="1" thickBot="1" thickTop="1">
      <c r="A43" s="241" t="s">
        <v>2</v>
      </c>
      <c r="B43" s="242"/>
      <c r="C43" s="243"/>
      <c r="D43" s="88">
        <f>SUM(D3:D42)</f>
        <v>337576.36</v>
      </c>
      <c r="E43" s="89"/>
      <c r="H43" s="2"/>
      <c r="I43" s="2"/>
    </row>
    <row r="44" spans="1:9" ht="23.25" customHeight="1" thickBot="1" thickTop="1">
      <c r="A44" s="90"/>
      <c r="B44" s="90"/>
      <c r="C44" s="90"/>
      <c r="D44" s="91"/>
      <c r="E44" s="92"/>
      <c r="H44" s="2"/>
      <c r="I44" s="2"/>
    </row>
    <row r="45" spans="1:5" ht="27" customHeight="1" thickBot="1" thickTop="1">
      <c r="A45" s="114" t="s">
        <v>95</v>
      </c>
      <c r="B45" s="115" t="s">
        <v>0</v>
      </c>
      <c r="C45" s="115" t="s">
        <v>1</v>
      </c>
      <c r="D45" s="115" t="s">
        <v>96</v>
      </c>
      <c r="E45" s="113" t="s">
        <v>97</v>
      </c>
    </row>
    <row r="46" spans="1:5" ht="30" customHeight="1" thickTop="1">
      <c r="A46" s="125" t="s">
        <v>6</v>
      </c>
      <c r="B46" s="126" t="s">
        <v>7</v>
      </c>
      <c r="C46" s="126" t="s">
        <v>110</v>
      </c>
      <c r="D46" s="122">
        <v>250</v>
      </c>
      <c r="E46" s="121" t="s">
        <v>392</v>
      </c>
    </row>
    <row r="47" spans="1:5" ht="42" customHeight="1">
      <c r="A47" s="125" t="s">
        <v>30</v>
      </c>
      <c r="B47" s="126" t="s">
        <v>31</v>
      </c>
      <c r="C47" s="126" t="s">
        <v>115</v>
      </c>
      <c r="D47" s="122">
        <v>1056</v>
      </c>
      <c r="E47" s="121" t="s">
        <v>407</v>
      </c>
    </row>
    <row r="48" spans="1:5" ht="30.75" customHeight="1">
      <c r="A48" s="127" t="s">
        <v>30</v>
      </c>
      <c r="B48" s="128" t="s">
        <v>66</v>
      </c>
      <c r="C48" s="128" t="s">
        <v>189</v>
      </c>
      <c r="D48" s="123">
        <v>500</v>
      </c>
      <c r="E48" s="112" t="s">
        <v>393</v>
      </c>
    </row>
    <row r="49" spans="1:5" ht="36" customHeight="1">
      <c r="A49" s="125" t="s">
        <v>30</v>
      </c>
      <c r="B49" s="126" t="s">
        <v>66</v>
      </c>
      <c r="C49" s="126" t="s">
        <v>110</v>
      </c>
      <c r="D49" s="122">
        <v>2283</v>
      </c>
      <c r="E49" s="121" t="s">
        <v>195</v>
      </c>
    </row>
    <row r="50" spans="1:5" ht="26.25" customHeight="1">
      <c r="A50" s="125" t="s">
        <v>30</v>
      </c>
      <c r="B50" s="126" t="s">
        <v>66</v>
      </c>
      <c r="C50" s="128" t="s">
        <v>110</v>
      </c>
      <c r="D50" s="123">
        <v>118</v>
      </c>
      <c r="E50" s="112" t="s">
        <v>394</v>
      </c>
    </row>
    <row r="51" spans="1:5" ht="28.5" customHeight="1">
      <c r="A51" s="125" t="s">
        <v>30</v>
      </c>
      <c r="B51" s="126" t="s">
        <v>66</v>
      </c>
      <c r="C51" s="128" t="s">
        <v>110</v>
      </c>
      <c r="D51" s="123">
        <v>861</v>
      </c>
      <c r="E51" s="112" t="s">
        <v>395</v>
      </c>
    </row>
    <row r="52" spans="1:5" ht="27.75" customHeight="1">
      <c r="A52" s="127" t="s">
        <v>74</v>
      </c>
      <c r="B52" s="128" t="s">
        <v>75</v>
      </c>
      <c r="C52" s="128" t="s">
        <v>189</v>
      </c>
      <c r="D52" s="123">
        <v>200</v>
      </c>
      <c r="E52" s="124" t="s">
        <v>396</v>
      </c>
    </row>
    <row r="53" spans="1:5" ht="42" customHeight="1">
      <c r="A53" s="127" t="s">
        <v>116</v>
      </c>
      <c r="B53" s="128" t="s">
        <v>199</v>
      </c>
      <c r="C53" s="128" t="s">
        <v>198</v>
      </c>
      <c r="D53" s="123">
        <v>200</v>
      </c>
      <c r="E53" s="124" t="s">
        <v>408</v>
      </c>
    </row>
    <row r="54" spans="1:5" ht="30" customHeight="1">
      <c r="A54" s="127" t="s">
        <v>116</v>
      </c>
      <c r="B54" s="128" t="s">
        <v>121</v>
      </c>
      <c r="C54" s="128" t="s">
        <v>192</v>
      </c>
      <c r="D54" s="123">
        <v>7000</v>
      </c>
      <c r="E54" s="112" t="s">
        <v>397</v>
      </c>
    </row>
    <row r="55" spans="1:5" ht="30" customHeight="1">
      <c r="A55" s="127" t="s">
        <v>116</v>
      </c>
      <c r="B55" s="128" t="s">
        <v>121</v>
      </c>
      <c r="C55" s="128" t="s">
        <v>193</v>
      </c>
      <c r="D55" s="123">
        <v>25000</v>
      </c>
      <c r="E55" s="112" t="s">
        <v>194</v>
      </c>
    </row>
    <row r="56" spans="1:5" ht="43.5" customHeight="1">
      <c r="A56" s="127" t="s">
        <v>116</v>
      </c>
      <c r="B56" s="128" t="s">
        <v>121</v>
      </c>
      <c r="C56" s="128" t="s">
        <v>197</v>
      </c>
      <c r="D56" s="123">
        <v>500</v>
      </c>
      <c r="E56" s="124" t="s">
        <v>398</v>
      </c>
    </row>
    <row r="57" spans="1:5" ht="32.25" customHeight="1">
      <c r="A57" s="127" t="s">
        <v>116</v>
      </c>
      <c r="B57" s="128" t="s">
        <v>121</v>
      </c>
      <c r="C57" s="126" t="s">
        <v>118</v>
      </c>
      <c r="D57" s="122">
        <v>22</v>
      </c>
      <c r="E57" s="124" t="s">
        <v>399</v>
      </c>
    </row>
    <row r="58" spans="1:5" ht="30.75" customHeight="1">
      <c r="A58" s="127" t="s">
        <v>116</v>
      </c>
      <c r="B58" s="128" t="s">
        <v>117</v>
      </c>
      <c r="C58" s="128" t="s">
        <v>190</v>
      </c>
      <c r="D58" s="123">
        <v>60000</v>
      </c>
      <c r="E58" s="112" t="s">
        <v>191</v>
      </c>
    </row>
    <row r="59" spans="1:5" ht="42" customHeight="1">
      <c r="A59" s="127" t="s">
        <v>116</v>
      </c>
      <c r="B59" s="128" t="s">
        <v>119</v>
      </c>
      <c r="C59" s="128" t="s">
        <v>118</v>
      </c>
      <c r="D59" s="123">
        <v>-18</v>
      </c>
      <c r="E59" s="124" t="s">
        <v>400</v>
      </c>
    </row>
    <row r="60" spans="1:5" ht="39" customHeight="1">
      <c r="A60" s="127" t="s">
        <v>116</v>
      </c>
      <c r="B60" s="128" t="s">
        <v>119</v>
      </c>
      <c r="C60" s="128" t="s">
        <v>111</v>
      </c>
      <c r="D60" s="123">
        <v>18</v>
      </c>
      <c r="E60" s="124" t="s">
        <v>400</v>
      </c>
    </row>
    <row r="61" spans="1:5" ht="35.25" customHeight="1">
      <c r="A61" s="127" t="s">
        <v>112</v>
      </c>
      <c r="B61" s="128" t="s">
        <v>113</v>
      </c>
      <c r="C61" s="128" t="s">
        <v>111</v>
      </c>
      <c r="D61" s="123">
        <v>2000</v>
      </c>
      <c r="E61" s="124" t="s">
        <v>401</v>
      </c>
    </row>
    <row r="62" spans="1:5" ht="57" customHeight="1">
      <c r="A62" s="127" t="s">
        <v>67</v>
      </c>
      <c r="B62" s="128" t="s">
        <v>73</v>
      </c>
      <c r="C62" s="128" t="s">
        <v>120</v>
      </c>
      <c r="D62" s="123">
        <v>104939</v>
      </c>
      <c r="E62" s="124" t="s">
        <v>386</v>
      </c>
    </row>
    <row r="63" spans="1:5" ht="36.75" customHeight="1">
      <c r="A63" s="127" t="s">
        <v>68</v>
      </c>
      <c r="B63" s="128" t="s">
        <v>114</v>
      </c>
      <c r="C63" s="128" t="s">
        <v>110</v>
      </c>
      <c r="D63" s="123">
        <v>1752</v>
      </c>
      <c r="E63" s="112" t="s">
        <v>196</v>
      </c>
    </row>
    <row r="64" spans="1:5" ht="30" customHeight="1">
      <c r="A64" s="127" t="s">
        <v>203</v>
      </c>
      <c r="B64" s="128" t="s">
        <v>204</v>
      </c>
      <c r="C64" s="128" t="s">
        <v>200</v>
      </c>
      <c r="D64" s="123">
        <v>124314.03</v>
      </c>
      <c r="E64" s="124" t="s">
        <v>409</v>
      </c>
    </row>
    <row r="65" spans="1:5" ht="35.25" customHeight="1" thickBot="1">
      <c r="A65" s="86" t="s">
        <v>203</v>
      </c>
      <c r="B65" s="87" t="s">
        <v>204</v>
      </c>
      <c r="C65" s="129" t="s">
        <v>201</v>
      </c>
      <c r="D65" s="130">
        <v>6581.33</v>
      </c>
      <c r="E65" s="133" t="s">
        <v>409</v>
      </c>
    </row>
    <row r="66" spans="1:5" ht="15" customHeight="1" thickBot="1" thickTop="1">
      <c r="A66" s="241" t="s">
        <v>2</v>
      </c>
      <c r="B66" s="242"/>
      <c r="C66" s="243"/>
      <c r="D66" s="88">
        <f>SUM(D46:D65)</f>
        <v>337576.36000000004</v>
      </c>
      <c r="E66" s="93"/>
    </row>
    <row r="67" ht="19.5" customHeight="1" thickBot="1" thickTop="1"/>
    <row r="68" spans="4:6" ht="19.5" customHeight="1" thickBot="1" thickTop="1">
      <c r="D68" s="94" t="s">
        <v>98</v>
      </c>
      <c r="E68" s="95" t="s">
        <v>5</v>
      </c>
      <c r="F68" s="96" t="s">
        <v>99</v>
      </c>
    </row>
    <row r="69" spans="1:10" ht="19.5" customHeight="1" thickTop="1">
      <c r="A69" s="239" t="s">
        <v>3</v>
      </c>
      <c r="B69" s="240"/>
      <c r="C69" s="97"/>
      <c r="D69" s="98">
        <v>24582912.44</v>
      </c>
      <c r="E69" s="99">
        <f>D69+D66</f>
        <v>24920488.8</v>
      </c>
      <c r="F69" s="100">
        <f>D66</f>
        <v>337576.36000000004</v>
      </c>
      <c r="H69" s="101"/>
      <c r="J69" s="101"/>
    </row>
    <row r="70" spans="1:10" ht="19.5" customHeight="1">
      <c r="A70" s="237" t="s">
        <v>4</v>
      </c>
      <c r="B70" s="238"/>
      <c r="C70" s="102"/>
      <c r="D70" s="103">
        <v>26266664.44</v>
      </c>
      <c r="E70" s="104">
        <f>D70+D43</f>
        <v>26604240.8</v>
      </c>
      <c r="F70" s="105">
        <f>D43</f>
        <v>337576.36</v>
      </c>
      <c r="H70" s="101"/>
      <c r="J70" s="101"/>
    </row>
    <row r="71" spans="1:10" ht="19.5" customHeight="1">
      <c r="A71" s="237" t="s">
        <v>100</v>
      </c>
      <c r="B71" s="238"/>
      <c r="C71" s="102"/>
      <c r="D71" s="103">
        <v>3250814</v>
      </c>
      <c r="E71" s="104">
        <f>D71+F71</f>
        <v>3250814</v>
      </c>
      <c r="F71" s="105">
        <f>D43-D66</f>
        <v>0</v>
      </c>
      <c r="H71" s="101"/>
      <c r="J71" s="101"/>
    </row>
    <row r="72" spans="1:8" ht="19.5" customHeight="1">
      <c r="A72" s="237" t="s">
        <v>101</v>
      </c>
      <c r="B72" s="238"/>
      <c r="C72" s="102"/>
      <c r="D72" s="103">
        <v>1567062</v>
      </c>
      <c r="E72" s="104">
        <f>F72+D72</f>
        <v>1567062</v>
      </c>
      <c r="F72" s="105"/>
      <c r="H72" s="101"/>
    </row>
    <row r="73" spans="1:8" ht="19.5" customHeight="1">
      <c r="A73" s="237" t="s">
        <v>102</v>
      </c>
      <c r="B73" s="238"/>
      <c r="C73" s="102"/>
      <c r="D73" s="154">
        <v>12066498</v>
      </c>
      <c r="E73" s="104">
        <f>D73+E71-E72-7600-E78</f>
        <v>13097072</v>
      </c>
      <c r="F73" s="105"/>
      <c r="H73" s="106"/>
    </row>
    <row r="74" spans="1:8" ht="31.5" customHeight="1">
      <c r="A74" s="237" t="s">
        <v>103</v>
      </c>
      <c r="B74" s="238"/>
      <c r="C74" s="238"/>
      <c r="D74" s="103">
        <f>D73/D69*100</f>
        <v>49.0849000477504</v>
      </c>
      <c r="E74" s="103">
        <f>E73/E69*100</f>
        <v>52.555437837158316</v>
      </c>
      <c r="F74" s="105"/>
      <c r="H74" s="106"/>
    </row>
    <row r="75" spans="1:10" ht="19.5" customHeight="1">
      <c r="A75" s="237" t="s">
        <v>104</v>
      </c>
      <c r="B75" s="238"/>
      <c r="C75" s="238"/>
      <c r="D75" s="104">
        <f>D69-D70</f>
        <v>-1683752</v>
      </c>
      <c r="E75" s="104">
        <f>E69-E70</f>
        <v>-1683752</v>
      </c>
      <c r="F75" s="105"/>
      <c r="H75" s="155">
        <f>E75+E78</f>
        <v>-1038174</v>
      </c>
      <c r="J75" s="106"/>
    </row>
    <row r="76" spans="1:8" ht="19.5" customHeight="1" thickBot="1">
      <c r="A76" s="107"/>
      <c r="B76" s="108"/>
      <c r="C76" s="108"/>
      <c r="D76" s="109">
        <f>D69+D71-D70-D72</f>
        <v>0</v>
      </c>
      <c r="E76" s="109">
        <f>E69+E71-E70-E72</f>
        <v>0</v>
      </c>
      <c r="F76" s="110"/>
      <c r="H76" s="106"/>
    </row>
    <row r="77" spans="8:10" ht="19.5" customHeight="1" thickTop="1">
      <c r="H77" s="106"/>
      <c r="J77" s="101"/>
    </row>
    <row r="78" spans="2:6" ht="19.5" customHeight="1">
      <c r="B78" s="1" t="s">
        <v>105</v>
      </c>
      <c r="E78" s="111">
        <v>645578</v>
      </c>
      <c r="F78" s="101">
        <v>138578</v>
      </c>
    </row>
    <row r="79" spans="2:10" ht="19.5" customHeight="1">
      <c r="B79" s="1" t="s">
        <v>106</v>
      </c>
      <c r="E79" s="111">
        <f>E71-E78</f>
        <v>2605236</v>
      </c>
      <c r="F79" s="101"/>
      <c r="J79" s="101"/>
    </row>
    <row r="80" spans="2:6" ht="19.5" customHeight="1">
      <c r="B80" s="2"/>
      <c r="E80" s="101"/>
      <c r="F80" s="106">
        <f>F78-F71</f>
        <v>138578</v>
      </c>
    </row>
    <row r="81" spans="1:5" ht="19.5" customHeight="1">
      <c r="A81" s="1" t="s">
        <v>107</v>
      </c>
      <c r="E81" s="106"/>
    </row>
    <row r="82" ht="19.5" customHeight="1">
      <c r="A82" s="1" t="s">
        <v>108</v>
      </c>
    </row>
    <row r="83" spans="1:5" ht="19.5" customHeight="1">
      <c r="A83" s="1" t="s">
        <v>109</v>
      </c>
      <c r="E83" s="101"/>
    </row>
    <row r="85" ht="19.5" customHeight="1">
      <c r="B85" s="2"/>
    </row>
  </sheetData>
  <sheetProtection/>
  <mergeCells count="10">
    <mergeCell ref="A1:E1"/>
    <mergeCell ref="A73:B73"/>
    <mergeCell ref="A74:C74"/>
    <mergeCell ref="A75:C75"/>
    <mergeCell ref="A69:B69"/>
    <mergeCell ref="A70:B70"/>
    <mergeCell ref="A71:B71"/>
    <mergeCell ref="A72:B72"/>
    <mergeCell ref="A43:C43"/>
    <mergeCell ref="A66:C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72" customWidth="1"/>
    <col min="2" max="2" width="8.57421875" style="72" customWidth="1"/>
    <col min="3" max="3" width="0.9921875" style="72" customWidth="1"/>
    <col min="4" max="4" width="9.00390625" style="72" customWidth="1"/>
    <col min="5" max="5" width="54.57421875" style="72" customWidth="1"/>
    <col min="6" max="6" width="19.140625" style="72" customWidth="1"/>
    <col min="7" max="7" width="18.57421875" style="72" customWidth="1"/>
    <col min="8" max="8" width="8.7109375" style="72" customWidth="1"/>
    <col min="9" max="9" width="10.00390625" style="72" customWidth="1"/>
    <col min="10" max="16384" width="9.140625" style="72" customWidth="1"/>
  </cols>
  <sheetData>
    <row r="1" spans="1:9" ht="18.75" customHeight="1">
      <c r="A1" s="256" t="s">
        <v>499</v>
      </c>
      <c r="B1" s="256"/>
      <c r="C1" s="256"/>
      <c r="D1" s="256"/>
      <c r="E1" s="256"/>
      <c r="F1" s="256"/>
      <c r="G1" s="256"/>
      <c r="H1" s="256"/>
      <c r="I1" s="256"/>
    </row>
    <row r="2" spans="1:9" ht="21.75" customHeight="1" thickBot="1">
      <c r="A2" s="257" t="s">
        <v>3</v>
      </c>
      <c r="B2" s="257"/>
      <c r="C2" s="257"/>
      <c r="D2" s="257"/>
      <c r="E2" s="257"/>
      <c r="F2" s="257"/>
      <c r="G2" s="257"/>
      <c r="H2" s="257"/>
      <c r="I2" s="257"/>
    </row>
    <row r="3" spans="1:9" ht="13.5" thickTop="1">
      <c r="A3" s="74" t="s">
        <v>17</v>
      </c>
      <c r="B3" s="258" t="s">
        <v>0</v>
      </c>
      <c r="C3" s="258"/>
      <c r="D3" s="73" t="s">
        <v>1</v>
      </c>
      <c r="E3" s="73" t="s">
        <v>76</v>
      </c>
      <c r="F3" s="73" t="s">
        <v>77</v>
      </c>
      <c r="G3" s="73" t="s">
        <v>78</v>
      </c>
      <c r="H3" s="258" t="s">
        <v>5</v>
      </c>
      <c r="I3" s="259"/>
    </row>
    <row r="4" spans="1:9" ht="12.75">
      <c r="A4" s="119" t="s">
        <v>6</v>
      </c>
      <c r="B4" s="247"/>
      <c r="C4" s="247"/>
      <c r="D4" s="120"/>
      <c r="E4" s="117" t="s">
        <v>122</v>
      </c>
      <c r="F4" s="118" t="s">
        <v>123</v>
      </c>
      <c r="G4" s="118" t="s">
        <v>290</v>
      </c>
      <c r="H4" s="254" t="s">
        <v>292</v>
      </c>
      <c r="I4" s="255"/>
    </row>
    <row r="5" spans="1:9" ht="15.75">
      <c r="A5" s="77"/>
      <c r="B5" s="244" t="s">
        <v>7</v>
      </c>
      <c r="C5" s="244"/>
      <c r="D5" s="79"/>
      <c r="E5" s="83" t="s">
        <v>124</v>
      </c>
      <c r="F5" s="75" t="s">
        <v>125</v>
      </c>
      <c r="G5" s="75" t="s">
        <v>290</v>
      </c>
      <c r="H5" s="245" t="s">
        <v>291</v>
      </c>
      <c r="I5" s="246"/>
    </row>
    <row r="6" spans="1:9" ht="12.75">
      <c r="A6" s="80"/>
      <c r="B6" s="244"/>
      <c r="C6" s="244"/>
      <c r="D6" s="78" t="s">
        <v>110</v>
      </c>
      <c r="E6" s="83" t="s">
        <v>126</v>
      </c>
      <c r="F6" s="75" t="s">
        <v>127</v>
      </c>
      <c r="G6" s="75" t="s">
        <v>290</v>
      </c>
      <c r="H6" s="245" t="s">
        <v>289</v>
      </c>
      <c r="I6" s="246"/>
    </row>
    <row r="7" spans="1:9" ht="12.75">
      <c r="A7" s="119" t="s">
        <v>30</v>
      </c>
      <c r="B7" s="247"/>
      <c r="C7" s="247"/>
      <c r="D7" s="120"/>
      <c r="E7" s="117" t="s">
        <v>82</v>
      </c>
      <c r="F7" s="118" t="s">
        <v>131</v>
      </c>
      <c r="G7" s="118" t="s">
        <v>288</v>
      </c>
      <c r="H7" s="254" t="s">
        <v>287</v>
      </c>
      <c r="I7" s="255"/>
    </row>
    <row r="8" spans="1:9" ht="15.75">
      <c r="A8" s="77"/>
      <c r="B8" s="244" t="s">
        <v>31</v>
      </c>
      <c r="C8" s="244"/>
      <c r="D8" s="79"/>
      <c r="E8" s="83" t="s">
        <v>132</v>
      </c>
      <c r="F8" s="75" t="s">
        <v>133</v>
      </c>
      <c r="G8" s="75" t="s">
        <v>285</v>
      </c>
      <c r="H8" s="245" t="s">
        <v>286</v>
      </c>
      <c r="I8" s="246"/>
    </row>
    <row r="9" spans="1:9" ht="12.75">
      <c r="A9" s="80"/>
      <c r="B9" s="244"/>
      <c r="C9" s="244"/>
      <c r="D9" s="78" t="s">
        <v>115</v>
      </c>
      <c r="E9" s="83" t="s">
        <v>144</v>
      </c>
      <c r="F9" s="75" t="s">
        <v>81</v>
      </c>
      <c r="G9" s="75" t="s">
        <v>285</v>
      </c>
      <c r="H9" s="245" t="s">
        <v>285</v>
      </c>
      <c r="I9" s="246"/>
    </row>
    <row r="10" spans="1:9" ht="15.75">
      <c r="A10" s="77"/>
      <c r="B10" s="244" t="s">
        <v>66</v>
      </c>
      <c r="C10" s="244"/>
      <c r="D10" s="79"/>
      <c r="E10" s="83" t="s">
        <v>80</v>
      </c>
      <c r="F10" s="75" t="s">
        <v>138</v>
      </c>
      <c r="G10" s="75" t="s">
        <v>284</v>
      </c>
      <c r="H10" s="245" t="s">
        <v>283</v>
      </c>
      <c r="I10" s="246"/>
    </row>
    <row r="11" spans="1:9" ht="12.75">
      <c r="A11" s="80"/>
      <c r="B11" s="244"/>
      <c r="C11" s="244"/>
      <c r="D11" s="78" t="s">
        <v>189</v>
      </c>
      <c r="E11" s="83" t="s">
        <v>273</v>
      </c>
      <c r="F11" s="75" t="s">
        <v>282</v>
      </c>
      <c r="G11" s="75" t="s">
        <v>137</v>
      </c>
      <c r="H11" s="245" t="s">
        <v>281</v>
      </c>
      <c r="I11" s="246"/>
    </row>
    <row r="12" spans="1:9" ht="12.75">
      <c r="A12" s="80"/>
      <c r="B12" s="244"/>
      <c r="C12" s="244"/>
      <c r="D12" s="78" t="s">
        <v>110</v>
      </c>
      <c r="E12" s="83" t="s">
        <v>126</v>
      </c>
      <c r="F12" s="75" t="s">
        <v>139</v>
      </c>
      <c r="G12" s="75" t="s">
        <v>280</v>
      </c>
      <c r="H12" s="245" t="s">
        <v>279</v>
      </c>
      <c r="I12" s="246"/>
    </row>
    <row r="13" spans="1:9" ht="12.75">
      <c r="A13" s="119" t="s">
        <v>74</v>
      </c>
      <c r="B13" s="247"/>
      <c r="C13" s="247"/>
      <c r="D13" s="120"/>
      <c r="E13" s="117" t="s">
        <v>83</v>
      </c>
      <c r="F13" s="118" t="s">
        <v>278</v>
      </c>
      <c r="G13" s="118" t="s">
        <v>177</v>
      </c>
      <c r="H13" s="254" t="s">
        <v>277</v>
      </c>
      <c r="I13" s="255"/>
    </row>
    <row r="14" spans="1:9" ht="15.75">
      <c r="A14" s="77"/>
      <c r="B14" s="244" t="s">
        <v>75</v>
      </c>
      <c r="C14" s="244"/>
      <c r="D14" s="79"/>
      <c r="E14" s="83" t="s">
        <v>276</v>
      </c>
      <c r="F14" s="75" t="s">
        <v>275</v>
      </c>
      <c r="G14" s="75" t="s">
        <v>177</v>
      </c>
      <c r="H14" s="245" t="s">
        <v>274</v>
      </c>
      <c r="I14" s="246"/>
    </row>
    <row r="15" spans="1:9" ht="12.75">
      <c r="A15" s="80"/>
      <c r="B15" s="244"/>
      <c r="C15" s="244"/>
      <c r="D15" s="78" t="s">
        <v>189</v>
      </c>
      <c r="E15" s="83" t="s">
        <v>273</v>
      </c>
      <c r="F15" s="75" t="s">
        <v>272</v>
      </c>
      <c r="G15" s="75" t="s">
        <v>177</v>
      </c>
      <c r="H15" s="245" t="s">
        <v>271</v>
      </c>
      <c r="I15" s="246"/>
    </row>
    <row r="16" spans="1:9" ht="33.75">
      <c r="A16" s="119" t="s">
        <v>116</v>
      </c>
      <c r="B16" s="247"/>
      <c r="C16" s="247"/>
      <c r="D16" s="120"/>
      <c r="E16" s="117" t="s">
        <v>140</v>
      </c>
      <c r="F16" s="118" t="s">
        <v>141</v>
      </c>
      <c r="G16" s="118" t="s">
        <v>270</v>
      </c>
      <c r="H16" s="254" t="s">
        <v>269</v>
      </c>
      <c r="I16" s="255"/>
    </row>
    <row r="17" spans="1:9" ht="15.75">
      <c r="A17" s="77"/>
      <c r="B17" s="244" t="s">
        <v>199</v>
      </c>
      <c r="C17" s="244"/>
      <c r="D17" s="79"/>
      <c r="E17" s="83" t="s">
        <v>268</v>
      </c>
      <c r="F17" s="75" t="s">
        <v>81</v>
      </c>
      <c r="G17" s="75" t="s">
        <v>177</v>
      </c>
      <c r="H17" s="245" t="s">
        <v>177</v>
      </c>
      <c r="I17" s="246"/>
    </row>
    <row r="18" spans="1:9" ht="22.5">
      <c r="A18" s="80"/>
      <c r="B18" s="244"/>
      <c r="C18" s="244"/>
      <c r="D18" s="78" t="s">
        <v>198</v>
      </c>
      <c r="E18" s="83" t="s">
        <v>267</v>
      </c>
      <c r="F18" s="75" t="s">
        <v>81</v>
      </c>
      <c r="G18" s="75" t="s">
        <v>177</v>
      </c>
      <c r="H18" s="245" t="s">
        <v>177</v>
      </c>
      <c r="I18" s="246"/>
    </row>
    <row r="19" spans="1:9" ht="39" customHeight="1">
      <c r="A19" s="77"/>
      <c r="B19" s="244" t="s">
        <v>121</v>
      </c>
      <c r="C19" s="244"/>
      <c r="D19" s="79"/>
      <c r="E19" s="83" t="s">
        <v>142</v>
      </c>
      <c r="F19" s="75" t="s">
        <v>143</v>
      </c>
      <c r="G19" s="75" t="s">
        <v>266</v>
      </c>
      <c r="H19" s="245" t="s">
        <v>265</v>
      </c>
      <c r="I19" s="246"/>
    </row>
    <row r="20" spans="1:9" ht="12.75">
      <c r="A20" s="80"/>
      <c r="B20" s="244"/>
      <c r="C20" s="244"/>
      <c r="D20" s="78" t="s">
        <v>193</v>
      </c>
      <c r="E20" s="83" t="s">
        <v>264</v>
      </c>
      <c r="F20" s="75" t="s">
        <v>263</v>
      </c>
      <c r="G20" s="75" t="s">
        <v>262</v>
      </c>
      <c r="H20" s="245" t="s">
        <v>261</v>
      </c>
      <c r="I20" s="246"/>
    </row>
    <row r="21" spans="1:9" ht="12.75">
      <c r="A21" s="80"/>
      <c r="B21" s="244"/>
      <c r="C21" s="244"/>
      <c r="D21" s="78" t="s">
        <v>192</v>
      </c>
      <c r="E21" s="83" t="s">
        <v>260</v>
      </c>
      <c r="F21" s="75" t="s">
        <v>259</v>
      </c>
      <c r="G21" s="75" t="s">
        <v>174</v>
      </c>
      <c r="H21" s="245" t="s">
        <v>258</v>
      </c>
      <c r="I21" s="246"/>
    </row>
    <row r="22" spans="1:9" ht="12.75">
      <c r="A22" s="80"/>
      <c r="B22" s="244"/>
      <c r="C22" s="244"/>
      <c r="D22" s="78" t="s">
        <v>197</v>
      </c>
      <c r="E22" s="83" t="s">
        <v>257</v>
      </c>
      <c r="F22" s="75" t="s">
        <v>81</v>
      </c>
      <c r="G22" s="75" t="s">
        <v>137</v>
      </c>
      <c r="H22" s="245" t="s">
        <v>137</v>
      </c>
      <c r="I22" s="246"/>
    </row>
    <row r="23" spans="1:9" ht="12.75">
      <c r="A23" s="80"/>
      <c r="B23" s="244"/>
      <c r="C23" s="244"/>
      <c r="D23" s="78" t="s">
        <v>118</v>
      </c>
      <c r="E23" s="83" t="s">
        <v>148</v>
      </c>
      <c r="F23" s="75" t="s">
        <v>256</v>
      </c>
      <c r="G23" s="75" t="s">
        <v>255</v>
      </c>
      <c r="H23" s="245" t="s">
        <v>254</v>
      </c>
      <c r="I23" s="246"/>
    </row>
    <row r="24" spans="1:9" ht="40.5" customHeight="1">
      <c r="A24" s="77"/>
      <c r="B24" s="244" t="s">
        <v>117</v>
      </c>
      <c r="C24" s="244"/>
      <c r="D24" s="79"/>
      <c r="E24" s="83" t="s">
        <v>145</v>
      </c>
      <c r="F24" s="75" t="s">
        <v>146</v>
      </c>
      <c r="G24" s="75" t="s">
        <v>251</v>
      </c>
      <c r="H24" s="245" t="s">
        <v>253</v>
      </c>
      <c r="I24" s="246"/>
    </row>
    <row r="25" spans="1:9" ht="12.75">
      <c r="A25" s="80"/>
      <c r="B25" s="244"/>
      <c r="C25" s="244"/>
      <c r="D25" s="78" t="s">
        <v>190</v>
      </c>
      <c r="E25" s="83" t="s">
        <v>182</v>
      </c>
      <c r="F25" s="75" t="s">
        <v>252</v>
      </c>
      <c r="G25" s="75" t="s">
        <v>251</v>
      </c>
      <c r="H25" s="245" t="s">
        <v>250</v>
      </c>
      <c r="I25" s="246"/>
    </row>
    <row r="26" spans="1:9" ht="22.5">
      <c r="A26" s="77"/>
      <c r="B26" s="244" t="s">
        <v>119</v>
      </c>
      <c r="C26" s="244"/>
      <c r="D26" s="79"/>
      <c r="E26" s="83" t="s">
        <v>149</v>
      </c>
      <c r="F26" s="75" t="s">
        <v>151</v>
      </c>
      <c r="G26" s="75" t="s">
        <v>81</v>
      </c>
      <c r="H26" s="245" t="s">
        <v>151</v>
      </c>
      <c r="I26" s="246"/>
    </row>
    <row r="27" spans="1:9" ht="12.75">
      <c r="A27" s="80"/>
      <c r="B27" s="244"/>
      <c r="C27" s="244"/>
      <c r="D27" s="78" t="s">
        <v>118</v>
      </c>
      <c r="E27" s="83" t="s">
        <v>148</v>
      </c>
      <c r="F27" s="75" t="s">
        <v>150</v>
      </c>
      <c r="G27" s="75" t="s">
        <v>249</v>
      </c>
      <c r="H27" s="245" t="s">
        <v>81</v>
      </c>
      <c r="I27" s="246"/>
    </row>
    <row r="28" spans="1:9" ht="12.75">
      <c r="A28" s="80"/>
      <c r="B28" s="244"/>
      <c r="C28" s="244"/>
      <c r="D28" s="78" t="s">
        <v>111</v>
      </c>
      <c r="E28" s="83" t="s">
        <v>136</v>
      </c>
      <c r="F28" s="75" t="s">
        <v>81</v>
      </c>
      <c r="G28" s="75" t="s">
        <v>150</v>
      </c>
      <c r="H28" s="245" t="s">
        <v>150</v>
      </c>
      <c r="I28" s="246"/>
    </row>
    <row r="29" spans="1:9" ht="12.75">
      <c r="A29" s="119" t="s">
        <v>112</v>
      </c>
      <c r="B29" s="247"/>
      <c r="C29" s="247"/>
      <c r="D29" s="120"/>
      <c r="E29" s="117" t="s">
        <v>152</v>
      </c>
      <c r="F29" s="118" t="s">
        <v>153</v>
      </c>
      <c r="G29" s="118" t="s">
        <v>247</v>
      </c>
      <c r="H29" s="254" t="s">
        <v>248</v>
      </c>
      <c r="I29" s="255"/>
    </row>
    <row r="30" spans="1:9" ht="15.75">
      <c r="A30" s="77"/>
      <c r="B30" s="244" t="s">
        <v>113</v>
      </c>
      <c r="C30" s="244"/>
      <c r="D30" s="79"/>
      <c r="E30" s="83" t="s">
        <v>154</v>
      </c>
      <c r="F30" s="75" t="s">
        <v>155</v>
      </c>
      <c r="G30" s="75" t="s">
        <v>247</v>
      </c>
      <c r="H30" s="245" t="s">
        <v>246</v>
      </c>
      <c r="I30" s="246"/>
    </row>
    <row r="31" spans="1:9" ht="13.5" thickBot="1">
      <c r="A31" s="81"/>
      <c r="B31" s="248"/>
      <c r="C31" s="248"/>
      <c r="D31" s="82" t="s">
        <v>111</v>
      </c>
      <c r="E31" s="84" t="s">
        <v>136</v>
      </c>
      <c r="F31" s="76" t="s">
        <v>155</v>
      </c>
      <c r="G31" s="76" t="s">
        <v>247</v>
      </c>
      <c r="H31" s="249" t="s">
        <v>246</v>
      </c>
      <c r="I31" s="250"/>
    </row>
    <row r="32" spans="1:9" ht="13.5" thickTop="1">
      <c r="A32" s="144" t="s">
        <v>67</v>
      </c>
      <c r="B32" s="251"/>
      <c r="C32" s="251"/>
      <c r="D32" s="145"/>
      <c r="E32" s="146" t="s">
        <v>170</v>
      </c>
      <c r="F32" s="147" t="s">
        <v>245</v>
      </c>
      <c r="G32" s="147" t="s">
        <v>241</v>
      </c>
      <c r="H32" s="252" t="s">
        <v>244</v>
      </c>
      <c r="I32" s="253"/>
    </row>
    <row r="33" spans="1:9" ht="15.75">
      <c r="A33" s="77"/>
      <c r="B33" s="244" t="s">
        <v>73</v>
      </c>
      <c r="C33" s="244"/>
      <c r="D33" s="79"/>
      <c r="E33" s="83" t="s">
        <v>173</v>
      </c>
      <c r="F33" s="75" t="s">
        <v>243</v>
      </c>
      <c r="G33" s="75" t="s">
        <v>241</v>
      </c>
      <c r="H33" s="245" t="s">
        <v>242</v>
      </c>
      <c r="I33" s="246"/>
    </row>
    <row r="34" spans="1:9" ht="33.75">
      <c r="A34" s="80"/>
      <c r="B34" s="244"/>
      <c r="C34" s="244"/>
      <c r="D34" s="78" t="s">
        <v>120</v>
      </c>
      <c r="E34" s="83" t="s">
        <v>130</v>
      </c>
      <c r="F34" s="75" t="s">
        <v>81</v>
      </c>
      <c r="G34" s="75" t="s">
        <v>241</v>
      </c>
      <c r="H34" s="245" t="s">
        <v>241</v>
      </c>
      <c r="I34" s="246"/>
    </row>
    <row r="35" spans="1:9" ht="12.75">
      <c r="A35" s="119" t="s">
        <v>68</v>
      </c>
      <c r="B35" s="247"/>
      <c r="C35" s="247"/>
      <c r="D35" s="120"/>
      <c r="E35" s="117" t="s">
        <v>84</v>
      </c>
      <c r="F35" s="118" t="s">
        <v>157</v>
      </c>
      <c r="G35" s="118" t="s">
        <v>156</v>
      </c>
      <c r="H35" s="254" t="s">
        <v>240</v>
      </c>
      <c r="I35" s="255"/>
    </row>
    <row r="36" spans="1:9" ht="15.75">
      <c r="A36" s="77"/>
      <c r="B36" s="244" t="s">
        <v>114</v>
      </c>
      <c r="C36" s="244"/>
      <c r="D36" s="79"/>
      <c r="E36" s="83" t="s">
        <v>80</v>
      </c>
      <c r="F36" s="75" t="s">
        <v>158</v>
      </c>
      <c r="G36" s="75" t="s">
        <v>156</v>
      </c>
      <c r="H36" s="245" t="s">
        <v>239</v>
      </c>
      <c r="I36" s="246"/>
    </row>
    <row r="37" spans="1:9" ht="12.75">
      <c r="A37" s="80"/>
      <c r="B37" s="244"/>
      <c r="C37" s="244"/>
      <c r="D37" s="78" t="s">
        <v>110</v>
      </c>
      <c r="E37" s="83" t="s">
        <v>126</v>
      </c>
      <c r="F37" s="75" t="s">
        <v>159</v>
      </c>
      <c r="G37" s="75" t="s">
        <v>156</v>
      </c>
      <c r="H37" s="245" t="s">
        <v>238</v>
      </c>
      <c r="I37" s="246"/>
    </row>
    <row r="38" spans="1:9" ht="12.75">
      <c r="A38" s="119" t="s">
        <v>203</v>
      </c>
      <c r="B38" s="247"/>
      <c r="C38" s="247"/>
      <c r="D38" s="120"/>
      <c r="E38" s="117" t="s">
        <v>237</v>
      </c>
      <c r="F38" s="118" t="s">
        <v>81</v>
      </c>
      <c r="G38" s="118" t="s">
        <v>236</v>
      </c>
      <c r="H38" s="254" t="s">
        <v>236</v>
      </c>
      <c r="I38" s="255"/>
    </row>
    <row r="39" spans="1:9" ht="15.75">
      <c r="A39" s="77"/>
      <c r="B39" s="244" t="s">
        <v>204</v>
      </c>
      <c r="C39" s="244"/>
      <c r="D39" s="79"/>
      <c r="E39" s="83" t="s">
        <v>80</v>
      </c>
      <c r="F39" s="75" t="s">
        <v>81</v>
      </c>
      <c r="G39" s="75" t="s">
        <v>236</v>
      </c>
      <c r="H39" s="245" t="s">
        <v>236</v>
      </c>
      <c r="I39" s="246"/>
    </row>
    <row r="40" spans="1:9" ht="39" customHeight="1">
      <c r="A40" s="80"/>
      <c r="B40" s="244"/>
      <c r="C40" s="244"/>
      <c r="D40" s="78" t="s">
        <v>200</v>
      </c>
      <c r="E40" s="83" t="s">
        <v>234</v>
      </c>
      <c r="F40" s="75" t="s">
        <v>81</v>
      </c>
      <c r="G40" s="75" t="s">
        <v>235</v>
      </c>
      <c r="H40" s="245" t="s">
        <v>235</v>
      </c>
      <c r="I40" s="246"/>
    </row>
    <row r="41" spans="1:9" ht="41.25" customHeight="1" thickBot="1">
      <c r="A41" s="81"/>
      <c r="B41" s="248"/>
      <c r="C41" s="248"/>
      <c r="D41" s="82" t="s">
        <v>201</v>
      </c>
      <c r="E41" s="84" t="s">
        <v>234</v>
      </c>
      <c r="F41" s="76" t="s">
        <v>81</v>
      </c>
      <c r="G41" s="76" t="s">
        <v>233</v>
      </c>
      <c r="H41" s="249" t="s">
        <v>233</v>
      </c>
      <c r="I41" s="250"/>
    </row>
    <row r="42" spans="1:9" ht="16.5" thickBot="1" thickTop="1">
      <c r="A42" s="264"/>
      <c r="B42" s="264"/>
      <c r="C42" s="264"/>
      <c r="D42" s="264"/>
      <c r="E42" s="265"/>
      <c r="F42" s="265"/>
      <c r="G42" s="265"/>
      <c r="H42" s="265"/>
      <c r="I42" s="265"/>
    </row>
    <row r="43" spans="1:9" ht="14.25" thickBot="1" thickTop="1">
      <c r="A43" s="260" t="s">
        <v>85</v>
      </c>
      <c r="B43" s="261"/>
      <c r="C43" s="261"/>
      <c r="D43" s="261"/>
      <c r="E43" s="261"/>
      <c r="F43" s="134" t="s">
        <v>160</v>
      </c>
      <c r="G43" s="134" t="s">
        <v>232</v>
      </c>
      <c r="H43" s="262" t="s">
        <v>231</v>
      </c>
      <c r="I43" s="263"/>
    </row>
    <row r="44" ht="13.5" thickTop="1"/>
  </sheetData>
  <sheetProtection/>
  <mergeCells count="84">
    <mergeCell ref="B36:C36"/>
    <mergeCell ref="H36:I36"/>
    <mergeCell ref="B34:C34"/>
    <mergeCell ref="H34:I34"/>
    <mergeCell ref="H35:I35"/>
    <mergeCell ref="B39:C39"/>
    <mergeCell ref="H39:I39"/>
    <mergeCell ref="B40:C40"/>
    <mergeCell ref="H40:I40"/>
    <mergeCell ref="B37:C37"/>
    <mergeCell ref="H37:I37"/>
    <mergeCell ref="B38:C38"/>
    <mergeCell ref="H38:I38"/>
    <mergeCell ref="A43:E43"/>
    <mergeCell ref="H43:I43"/>
    <mergeCell ref="B41:C41"/>
    <mergeCell ref="H41:I41"/>
    <mergeCell ref="A42:D42"/>
    <mergeCell ref="E42:I42"/>
    <mergeCell ref="H7:I7"/>
    <mergeCell ref="B8:C8"/>
    <mergeCell ref="B4:C4"/>
    <mergeCell ref="H4:I4"/>
    <mergeCell ref="A1:I1"/>
    <mergeCell ref="A2:I2"/>
    <mergeCell ref="B3:C3"/>
    <mergeCell ref="H3:I3"/>
    <mergeCell ref="B9:C9"/>
    <mergeCell ref="H9:I9"/>
    <mergeCell ref="B10:C10"/>
    <mergeCell ref="H10:I10"/>
    <mergeCell ref="H8:I8"/>
    <mergeCell ref="B5:C5"/>
    <mergeCell ref="H5:I5"/>
    <mergeCell ref="B6:C6"/>
    <mergeCell ref="H6:I6"/>
    <mergeCell ref="B7:C7"/>
    <mergeCell ref="B13:C13"/>
    <mergeCell ref="H13:I13"/>
    <mergeCell ref="B14:C14"/>
    <mergeCell ref="H14:I14"/>
    <mergeCell ref="B11:C11"/>
    <mergeCell ref="H11:I11"/>
    <mergeCell ref="B12:C12"/>
    <mergeCell ref="H12:I12"/>
    <mergeCell ref="B17:C17"/>
    <mergeCell ref="H17:I17"/>
    <mergeCell ref="B18:C18"/>
    <mergeCell ref="H18:I18"/>
    <mergeCell ref="B15:C15"/>
    <mergeCell ref="H15:I15"/>
    <mergeCell ref="B16:C16"/>
    <mergeCell ref="H16:I16"/>
    <mergeCell ref="B21:C21"/>
    <mergeCell ref="H21:I21"/>
    <mergeCell ref="B22:C22"/>
    <mergeCell ref="H22:I22"/>
    <mergeCell ref="B19:C19"/>
    <mergeCell ref="H19:I19"/>
    <mergeCell ref="B20:C20"/>
    <mergeCell ref="H20:I20"/>
    <mergeCell ref="B25:C25"/>
    <mergeCell ref="H25:I25"/>
    <mergeCell ref="B26:C26"/>
    <mergeCell ref="H26:I26"/>
    <mergeCell ref="B23:C23"/>
    <mergeCell ref="H23:I23"/>
    <mergeCell ref="B24:C24"/>
    <mergeCell ref="H24:I24"/>
    <mergeCell ref="B29:C29"/>
    <mergeCell ref="H29:I29"/>
    <mergeCell ref="B30:C30"/>
    <mergeCell ref="H30:I30"/>
    <mergeCell ref="B27:C27"/>
    <mergeCell ref="H27:I27"/>
    <mergeCell ref="B28:C28"/>
    <mergeCell ref="H28:I28"/>
    <mergeCell ref="B33:C33"/>
    <mergeCell ref="H33:I33"/>
    <mergeCell ref="B35:C35"/>
    <mergeCell ref="B31:C31"/>
    <mergeCell ref="H31:I31"/>
    <mergeCell ref="B32:C32"/>
    <mergeCell ref="H32:I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" sqref="E1:I1"/>
    </sheetView>
  </sheetViews>
  <sheetFormatPr defaultColWidth="9.140625" defaultRowHeight="12.75"/>
  <cols>
    <col min="1" max="1" width="7.00390625" style="72" customWidth="1"/>
    <col min="2" max="2" width="7.8515625" style="72" customWidth="1"/>
    <col min="3" max="3" width="0.9921875" style="72" customWidth="1"/>
    <col min="4" max="4" width="10.8515625" style="72" customWidth="1"/>
    <col min="5" max="5" width="54.57421875" style="72" customWidth="1"/>
    <col min="6" max="6" width="18.57421875" style="72" customWidth="1"/>
    <col min="7" max="7" width="18.28125" style="72" customWidth="1"/>
    <col min="8" max="8" width="8.7109375" style="72" customWidth="1"/>
    <col min="9" max="9" width="9.421875" style="72" customWidth="1"/>
    <col min="10" max="16384" width="9.140625" style="72" customWidth="1"/>
  </cols>
  <sheetData>
    <row r="1" spans="2:9" ht="27.75" customHeight="1">
      <c r="B1" s="266"/>
      <c r="C1" s="266"/>
      <c r="D1" s="266"/>
      <c r="E1" s="256" t="s">
        <v>498</v>
      </c>
      <c r="F1" s="256"/>
      <c r="G1" s="256"/>
      <c r="H1" s="256"/>
      <c r="I1" s="256"/>
    </row>
    <row r="2" spans="1:9" ht="37.5" customHeight="1" thickBot="1">
      <c r="A2" s="271" t="s">
        <v>4</v>
      </c>
      <c r="B2" s="271"/>
      <c r="C2" s="271"/>
      <c r="D2" s="271"/>
      <c r="E2" s="271"/>
      <c r="F2" s="271"/>
      <c r="G2" s="271"/>
      <c r="H2" s="271"/>
      <c r="I2" s="271"/>
    </row>
    <row r="3" spans="1:9" ht="13.5" thickTop="1">
      <c r="A3" s="74" t="s">
        <v>17</v>
      </c>
      <c r="B3" s="258" t="s">
        <v>0</v>
      </c>
      <c r="C3" s="258"/>
      <c r="D3" s="73" t="s">
        <v>1</v>
      </c>
      <c r="E3" s="73" t="s">
        <v>76</v>
      </c>
      <c r="F3" s="73" t="s">
        <v>77</v>
      </c>
      <c r="G3" s="73" t="s">
        <v>78</v>
      </c>
      <c r="H3" s="258" t="s">
        <v>5</v>
      </c>
      <c r="I3" s="259"/>
    </row>
    <row r="4" spans="1:9" ht="12.75">
      <c r="A4" s="142" t="s">
        <v>9</v>
      </c>
      <c r="B4" s="268"/>
      <c r="C4" s="268"/>
      <c r="D4" s="143"/>
      <c r="E4" s="117" t="s">
        <v>128</v>
      </c>
      <c r="F4" s="118" t="s">
        <v>162</v>
      </c>
      <c r="G4" s="118" t="s">
        <v>375</v>
      </c>
      <c r="H4" s="254" t="s">
        <v>376</v>
      </c>
      <c r="I4" s="255"/>
    </row>
    <row r="5" spans="1:9" ht="15.75">
      <c r="A5" s="138"/>
      <c r="B5" s="267" t="s">
        <v>10</v>
      </c>
      <c r="C5" s="267"/>
      <c r="D5" s="139"/>
      <c r="E5" s="83" t="s">
        <v>129</v>
      </c>
      <c r="F5" s="75" t="s">
        <v>163</v>
      </c>
      <c r="G5" s="75" t="s">
        <v>375</v>
      </c>
      <c r="H5" s="245" t="s">
        <v>374</v>
      </c>
      <c r="I5" s="246"/>
    </row>
    <row r="6" spans="1:9" ht="12.75">
      <c r="A6" s="136"/>
      <c r="B6" s="267"/>
      <c r="C6" s="267"/>
      <c r="D6" s="137" t="s">
        <v>70</v>
      </c>
      <c r="E6" s="83" t="s">
        <v>86</v>
      </c>
      <c r="F6" s="75" t="s">
        <v>164</v>
      </c>
      <c r="G6" s="75" t="s">
        <v>373</v>
      </c>
      <c r="H6" s="245" t="s">
        <v>372</v>
      </c>
      <c r="I6" s="246"/>
    </row>
    <row r="7" spans="1:9" ht="12.75">
      <c r="A7" s="136"/>
      <c r="B7" s="267"/>
      <c r="C7" s="267"/>
      <c r="D7" s="137" t="s">
        <v>14</v>
      </c>
      <c r="E7" s="83" t="s">
        <v>371</v>
      </c>
      <c r="F7" s="75" t="s">
        <v>370</v>
      </c>
      <c r="G7" s="75" t="s">
        <v>369</v>
      </c>
      <c r="H7" s="245" t="s">
        <v>368</v>
      </c>
      <c r="I7" s="246"/>
    </row>
    <row r="8" spans="1:9" ht="12.75">
      <c r="A8" s="142" t="s">
        <v>30</v>
      </c>
      <c r="B8" s="268"/>
      <c r="C8" s="268"/>
      <c r="D8" s="143"/>
      <c r="E8" s="117" t="s">
        <v>82</v>
      </c>
      <c r="F8" s="118" t="s">
        <v>166</v>
      </c>
      <c r="G8" s="118" t="s">
        <v>366</v>
      </c>
      <c r="H8" s="254" t="s">
        <v>367</v>
      </c>
      <c r="I8" s="255"/>
    </row>
    <row r="9" spans="1:9" ht="15.75">
      <c r="A9" s="138"/>
      <c r="B9" s="267" t="s">
        <v>66</v>
      </c>
      <c r="C9" s="267"/>
      <c r="D9" s="139"/>
      <c r="E9" s="83" t="s">
        <v>80</v>
      </c>
      <c r="F9" s="75" t="s">
        <v>167</v>
      </c>
      <c r="G9" s="75" t="s">
        <v>366</v>
      </c>
      <c r="H9" s="245" t="s">
        <v>365</v>
      </c>
      <c r="I9" s="246"/>
    </row>
    <row r="10" spans="1:9" ht="12.75">
      <c r="A10" s="136"/>
      <c r="B10" s="267"/>
      <c r="C10" s="267"/>
      <c r="D10" s="137" t="s">
        <v>70</v>
      </c>
      <c r="E10" s="83" t="s">
        <v>86</v>
      </c>
      <c r="F10" s="75" t="s">
        <v>168</v>
      </c>
      <c r="G10" s="75" t="s">
        <v>364</v>
      </c>
      <c r="H10" s="245" t="s">
        <v>363</v>
      </c>
      <c r="I10" s="246"/>
    </row>
    <row r="11" spans="1:9" ht="12.75">
      <c r="A11" s="136"/>
      <c r="B11" s="267"/>
      <c r="C11" s="267"/>
      <c r="D11" s="137" t="s">
        <v>69</v>
      </c>
      <c r="E11" s="83" t="s">
        <v>87</v>
      </c>
      <c r="F11" s="75" t="s">
        <v>171</v>
      </c>
      <c r="G11" s="75" t="s">
        <v>362</v>
      </c>
      <c r="H11" s="245" t="s">
        <v>361</v>
      </c>
      <c r="I11" s="246"/>
    </row>
    <row r="12" spans="1:9" ht="12.75">
      <c r="A12" s="136"/>
      <c r="B12" s="267"/>
      <c r="C12" s="267"/>
      <c r="D12" s="137" t="s">
        <v>226</v>
      </c>
      <c r="E12" s="83" t="s">
        <v>180</v>
      </c>
      <c r="F12" s="75" t="s">
        <v>81</v>
      </c>
      <c r="G12" s="75" t="s">
        <v>79</v>
      </c>
      <c r="H12" s="245" t="s">
        <v>79</v>
      </c>
      <c r="I12" s="246"/>
    </row>
    <row r="13" spans="1:9" ht="12.75">
      <c r="A13" s="142" t="s">
        <v>74</v>
      </c>
      <c r="B13" s="268"/>
      <c r="C13" s="268"/>
      <c r="D13" s="143"/>
      <c r="E13" s="117" t="s">
        <v>83</v>
      </c>
      <c r="F13" s="118" t="s">
        <v>169</v>
      </c>
      <c r="G13" s="118" t="s">
        <v>360</v>
      </c>
      <c r="H13" s="254" t="s">
        <v>359</v>
      </c>
      <c r="I13" s="255"/>
    </row>
    <row r="14" spans="1:9" ht="15.75">
      <c r="A14" s="138"/>
      <c r="B14" s="267" t="s">
        <v>75</v>
      </c>
      <c r="C14" s="267"/>
      <c r="D14" s="139"/>
      <c r="E14" s="83" t="s">
        <v>276</v>
      </c>
      <c r="F14" s="75" t="s">
        <v>358</v>
      </c>
      <c r="G14" s="75" t="s">
        <v>357</v>
      </c>
      <c r="H14" s="245" t="s">
        <v>356</v>
      </c>
      <c r="I14" s="246"/>
    </row>
    <row r="15" spans="1:9" ht="12.75">
      <c r="A15" s="136"/>
      <c r="B15" s="267"/>
      <c r="C15" s="267"/>
      <c r="D15" s="137" t="s">
        <v>70</v>
      </c>
      <c r="E15" s="83" t="s">
        <v>86</v>
      </c>
      <c r="F15" s="75" t="s">
        <v>355</v>
      </c>
      <c r="G15" s="75" t="s">
        <v>354</v>
      </c>
      <c r="H15" s="245" t="s">
        <v>353</v>
      </c>
      <c r="I15" s="246"/>
    </row>
    <row r="16" spans="1:9" ht="12.75">
      <c r="A16" s="136"/>
      <c r="B16" s="267"/>
      <c r="C16" s="267"/>
      <c r="D16" s="137" t="s">
        <v>69</v>
      </c>
      <c r="E16" s="83" t="s">
        <v>87</v>
      </c>
      <c r="F16" s="75" t="s">
        <v>352</v>
      </c>
      <c r="G16" s="75" t="s">
        <v>351</v>
      </c>
      <c r="H16" s="245" t="s">
        <v>350</v>
      </c>
      <c r="I16" s="246"/>
    </row>
    <row r="17" spans="1:9" ht="12.75">
      <c r="A17" s="136"/>
      <c r="B17" s="267"/>
      <c r="C17" s="267"/>
      <c r="D17" s="137" t="s">
        <v>227</v>
      </c>
      <c r="E17" s="83" t="s">
        <v>349</v>
      </c>
      <c r="F17" s="75" t="s">
        <v>348</v>
      </c>
      <c r="G17" s="75" t="s">
        <v>134</v>
      </c>
      <c r="H17" s="245" t="s">
        <v>347</v>
      </c>
      <c r="I17" s="246"/>
    </row>
    <row r="18" spans="1:9" ht="15.75">
      <c r="A18" s="138"/>
      <c r="B18" s="267" t="s">
        <v>228</v>
      </c>
      <c r="C18" s="267"/>
      <c r="D18" s="139"/>
      <c r="E18" s="83" t="s">
        <v>346</v>
      </c>
      <c r="F18" s="75" t="s">
        <v>345</v>
      </c>
      <c r="G18" s="75" t="s">
        <v>344</v>
      </c>
      <c r="H18" s="245" t="s">
        <v>343</v>
      </c>
      <c r="I18" s="246"/>
    </row>
    <row r="19" spans="1:9" ht="12.75">
      <c r="A19" s="136"/>
      <c r="B19" s="267"/>
      <c r="C19" s="267"/>
      <c r="D19" s="137" t="s">
        <v>71</v>
      </c>
      <c r="E19" s="83" t="s">
        <v>165</v>
      </c>
      <c r="F19" s="75" t="s">
        <v>345</v>
      </c>
      <c r="G19" s="75" t="s">
        <v>344</v>
      </c>
      <c r="H19" s="245" t="s">
        <v>343</v>
      </c>
      <c r="I19" s="246"/>
    </row>
    <row r="20" spans="1:9" ht="12.75">
      <c r="A20" s="142" t="s">
        <v>187</v>
      </c>
      <c r="B20" s="268"/>
      <c r="C20" s="268"/>
      <c r="D20" s="143"/>
      <c r="E20" s="117" t="s">
        <v>342</v>
      </c>
      <c r="F20" s="118" t="s">
        <v>247</v>
      </c>
      <c r="G20" s="118" t="s">
        <v>81</v>
      </c>
      <c r="H20" s="254" t="s">
        <v>247</v>
      </c>
      <c r="I20" s="255"/>
    </row>
    <row r="21" spans="1:9" ht="15.75">
      <c r="A21" s="138"/>
      <c r="B21" s="267" t="s">
        <v>188</v>
      </c>
      <c r="C21" s="267"/>
      <c r="D21" s="139"/>
      <c r="E21" s="83" t="s">
        <v>341</v>
      </c>
      <c r="F21" s="75" t="s">
        <v>247</v>
      </c>
      <c r="G21" s="75" t="s">
        <v>81</v>
      </c>
      <c r="H21" s="245" t="s">
        <v>247</v>
      </c>
      <c r="I21" s="246"/>
    </row>
    <row r="22" spans="1:9" ht="12.75">
      <c r="A22" s="136"/>
      <c r="B22" s="267"/>
      <c r="C22" s="267"/>
      <c r="D22" s="137" t="s">
        <v>70</v>
      </c>
      <c r="E22" s="83" t="s">
        <v>86</v>
      </c>
      <c r="F22" s="75" t="s">
        <v>247</v>
      </c>
      <c r="G22" s="75" t="s">
        <v>340</v>
      </c>
      <c r="H22" s="245" t="s">
        <v>81</v>
      </c>
      <c r="I22" s="246"/>
    </row>
    <row r="23" spans="1:9" ht="22.5">
      <c r="A23" s="136"/>
      <c r="B23" s="267"/>
      <c r="C23" s="267"/>
      <c r="D23" s="137" t="s">
        <v>223</v>
      </c>
      <c r="E23" s="83" t="s">
        <v>335</v>
      </c>
      <c r="F23" s="75" t="s">
        <v>81</v>
      </c>
      <c r="G23" s="75" t="s">
        <v>247</v>
      </c>
      <c r="H23" s="245" t="s">
        <v>247</v>
      </c>
      <c r="I23" s="246"/>
    </row>
    <row r="24" spans="1:9" ht="12.75">
      <c r="A24" s="142" t="s">
        <v>11</v>
      </c>
      <c r="B24" s="268"/>
      <c r="C24" s="268"/>
      <c r="D24" s="143"/>
      <c r="E24" s="117" t="s">
        <v>339</v>
      </c>
      <c r="F24" s="118" t="s">
        <v>338</v>
      </c>
      <c r="G24" s="118" t="s">
        <v>81</v>
      </c>
      <c r="H24" s="254" t="s">
        <v>338</v>
      </c>
      <c r="I24" s="255"/>
    </row>
    <row r="25" spans="1:9" ht="15.75">
      <c r="A25" s="138"/>
      <c r="B25" s="267" t="s">
        <v>224</v>
      </c>
      <c r="C25" s="267"/>
      <c r="D25" s="139"/>
      <c r="E25" s="83" t="s">
        <v>337</v>
      </c>
      <c r="F25" s="75" t="s">
        <v>134</v>
      </c>
      <c r="G25" s="75" t="s">
        <v>81</v>
      </c>
      <c r="H25" s="245" t="s">
        <v>134</v>
      </c>
      <c r="I25" s="246"/>
    </row>
    <row r="26" spans="1:9" ht="12.75">
      <c r="A26" s="136"/>
      <c r="B26" s="267"/>
      <c r="C26" s="267"/>
      <c r="D26" s="137" t="s">
        <v>70</v>
      </c>
      <c r="E26" s="83" t="s">
        <v>86</v>
      </c>
      <c r="F26" s="75" t="s">
        <v>134</v>
      </c>
      <c r="G26" s="75" t="s">
        <v>336</v>
      </c>
      <c r="H26" s="245" t="s">
        <v>79</v>
      </c>
      <c r="I26" s="246"/>
    </row>
    <row r="27" spans="1:9" ht="22.5">
      <c r="A27" s="136"/>
      <c r="B27" s="267"/>
      <c r="C27" s="267"/>
      <c r="D27" s="137" t="s">
        <v>223</v>
      </c>
      <c r="E27" s="83" t="s">
        <v>335</v>
      </c>
      <c r="F27" s="75" t="s">
        <v>81</v>
      </c>
      <c r="G27" s="75" t="s">
        <v>147</v>
      </c>
      <c r="H27" s="245" t="s">
        <v>147</v>
      </c>
      <c r="I27" s="246"/>
    </row>
    <row r="28" spans="1:9" ht="12.75">
      <c r="A28" s="142" t="s">
        <v>112</v>
      </c>
      <c r="B28" s="268"/>
      <c r="C28" s="268"/>
      <c r="D28" s="143"/>
      <c r="E28" s="117" t="s">
        <v>152</v>
      </c>
      <c r="F28" s="118" t="s">
        <v>334</v>
      </c>
      <c r="G28" s="118" t="s">
        <v>331</v>
      </c>
      <c r="H28" s="254" t="s">
        <v>333</v>
      </c>
      <c r="I28" s="255"/>
    </row>
    <row r="29" spans="1:9" ht="15.75">
      <c r="A29" s="138"/>
      <c r="B29" s="267" t="s">
        <v>113</v>
      </c>
      <c r="C29" s="267"/>
      <c r="D29" s="139"/>
      <c r="E29" s="83" t="s">
        <v>154</v>
      </c>
      <c r="F29" s="75" t="s">
        <v>172</v>
      </c>
      <c r="G29" s="75" t="s">
        <v>331</v>
      </c>
      <c r="H29" s="245" t="s">
        <v>330</v>
      </c>
      <c r="I29" s="246"/>
    </row>
    <row r="30" spans="1:9" ht="12.75">
      <c r="A30" s="136"/>
      <c r="B30" s="267"/>
      <c r="C30" s="267"/>
      <c r="D30" s="137" t="s">
        <v>229</v>
      </c>
      <c r="E30" s="83" t="s">
        <v>332</v>
      </c>
      <c r="F30" s="75" t="s">
        <v>172</v>
      </c>
      <c r="G30" s="75" t="s">
        <v>331</v>
      </c>
      <c r="H30" s="245" t="s">
        <v>330</v>
      </c>
      <c r="I30" s="246"/>
    </row>
    <row r="31" spans="1:9" ht="12.75">
      <c r="A31" s="142" t="s">
        <v>67</v>
      </c>
      <c r="B31" s="268"/>
      <c r="C31" s="268"/>
      <c r="D31" s="143"/>
      <c r="E31" s="117" t="s">
        <v>170</v>
      </c>
      <c r="F31" s="118" t="s">
        <v>183</v>
      </c>
      <c r="G31" s="118" t="s">
        <v>328</v>
      </c>
      <c r="H31" s="254" t="s">
        <v>329</v>
      </c>
      <c r="I31" s="255"/>
    </row>
    <row r="32" spans="1:9" ht="15.75">
      <c r="A32" s="138"/>
      <c r="B32" s="267" t="s">
        <v>73</v>
      </c>
      <c r="C32" s="267"/>
      <c r="D32" s="139"/>
      <c r="E32" s="83" t="s">
        <v>173</v>
      </c>
      <c r="F32" s="75" t="s">
        <v>175</v>
      </c>
      <c r="G32" s="75" t="s">
        <v>328</v>
      </c>
      <c r="H32" s="245" t="s">
        <v>327</v>
      </c>
      <c r="I32" s="246"/>
    </row>
    <row r="33" spans="1:9" ht="12.75">
      <c r="A33" s="136"/>
      <c r="B33" s="267"/>
      <c r="C33" s="267"/>
      <c r="D33" s="137" t="s">
        <v>230</v>
      </c>
      <c r="E33" s="83" t="s">
        <v>326</v>
      </c>
      <c r="F33" s="75" t="s">
        <v>135</v>
      </c>
      <c r="G33" s="75" t="s">
        <v>174</v>
      </c>
      <c r="H33" s="245" t="s">
        <v>325</v>
      </c>
      <c r="I33" s="246"/>
    </row>
    <row r="34" spans="1:9" ht="13.5" thickBot="1">
      <c r="A34" s="140"/>
      <c r="B34" s="269"/>
      <c r="C34" s="269"/>
      <c r="D34" s="141" t="s">
        <v>8</v>
      </c>
      <c r="E34" s="84" t="s">
        <v>161</v>
      </c>
      <c r="F34" s="76" t="s">
        <v>324</v>
      </c>
      <c r="G34" s="76" t="s">
        <v>241</v>
      </c>
      <c r="H34" s="249" t="s">
        <v>323</v>
      </c>
      <c r="I34" s="250"/>
    </row>
    <row r="35" spans="1:9" ht="13.5" thickTop="1">
      <c r="A35" s="148" t="s">
        <v>68</v>
      </c>
      <c r="B35" s="270"/>
      <c r="C35" s="270"/>
      <c r="D35" s="135"/>
      <c r="E35" s="146" t="s">
        <v>84</v>
      </c>
      <c r="F35" s="147" t="s">
        <v>322</v>
      </c>
      <c r="G35" s="147" t="s">
        <v>318</v>
      </c>
      <c r="H35" s="252" t="s">
        <v>321</v>
      </c>
      <c r="I35" s="253"/>
    </row>
    <row r="36" spans="1:9" ht="19.5" customHeight="1">
      <c r="A36" s="138"/>
      <c r="B36" s="267" t="s">
        <v>205</v>
      </c>
      <c r="C36" s="267"/>
      <c r="D36" s="139"/>
      <c r="E36" s="83" t="s">
        <v>320</v>
      </c>
      <c r="F36" s="75" t="s">
        <v>319</v>
      </c>
      <c r="G36" s="75" t="s">
        <v>318</v>
      </c>
      <c r="H36" s="245" t="s">
        <v>317</v>
      </c>
      <c r="I36" s="246"/>
    </row>
    <row r="37" spans="1:9" ht="12.75">
      <c r="A37" s="136"/>
      <c r="B37" s="267"/>
      <c r="C37" s="267"/>
      <c r="D37" s="137" t="s">
        <v>222</v>
      </c>
      <c r="E37" s="83" t="s">
        <v>315</v>
      </c>
      <c r="F37" s="75" t="s">
        <v>319</v>
      </c>
      <c r="G37" s="75" t="s">
        <v>318</v>
      </c>
      <c r="H37" s="245" t="s">
        <v>317</v>
      </c>
      <c r="I37" s="246"/>
    </row>
    <row r="38" spans="1:9" ht="12.75">
      <c r="A38" s="142" t="s">
        <v>203</v>
      </c>
      <c r="B38" s="268"/>
      <c r="C38" s="268"/>
      <c r="D38" s="143"/>
      <c r="E38" s="117" t="s">
        <v>237</v>
      </c>
      <c r="F38" s="118" t="s">
        <v>81</v>
      </c>
      <c r="G38" s="118" t="s">
        <v>316</v>
      </c>
      <c r="H38" s="254" t="s">
        <v>316</v>
      </c>
      <c r="I38" s="255"/>
    </row>
    <row r="39" spans="1:9" ht="15.75">
      <c r="A39" s="138"/>
      <c r="B39" s="267" t="s">
        <v>204</v>
      </c>
      <c r="C39" s="267"/>
      <c r="D39" s="139"/>
      <c r="E39" s="83" t="s">
        <v>80</v>
      </c>
      <c r="F39" s="75" t="s">
        <v>81</v>
      </c>
      <c r="G39" s="75" t="s">
        <v>316</v>
      </c>
      <c r="H39" s="245" t="s">
        <v>316</v>
      </c>
      <c r="I39" s="246"/>
    </row>
    <row r="40" spans="1:9" ht="12.75">
      <c r="A40" s="136"/>
      <c r="B40" s="267"/>
      <c r="C40" s="267"/>
      <c r="D40" s="137" t="s">
        <v>221</v>
      </c>
      <c r="E40" s="83" t="s">
        <v>315</v>
      </c>
      <c r="F40" s="75" t="s">
        <v>81</v>
      </c>
      <c r="G40" s="75" t="s">
        <v>314</v>
      </c>
      <c r="H40" s="245" t="s">
        <v>314</v>
      </c>
      <c r="I40" s="246"/>
    </row>
    <row r="41" spans="1:9" ht="12.75">
      <c r="A41" s="136"/>
      <c r="B41" s="267"/>
      <c r="C41" s="267"/>
      <c r="D41" s="137" t="s">
        <v>202</v>
      </c>
      <c r="E41" s="83" t="s">
        <v>88</v>
      </c>
      <c r="F41" s="75" t="s">
        <v>81</v>
      </c>
      <c r="G41" s="75" t="s">
        <v>313</v>
      </c>
      <c r="H41" s="245" t="s">
        <v>313</v>
      </c>
      <c r="I41" s="246"/>
    </row>
    <row r="42" spans="1:9" ht="12.75">
      <c r="A42" s="136"/>
      <c r="B42" s="267"/>
      <c r="C42" s="267"/>
      <c r="D42" s="137" t="s">
        <v>206</v>
      </c>
      <c r="E42" s="83" t="s">
        <v>88</v>
      </c>
      <c r="F42" s="75" t="s">
        <v>81</v>
      </c>
      <c r="G42" s="75" t="s">
        <v>312</v>
      </c>
      <c r="H42" s="245" t="s">
        <v>312</v>
      </c>
      <c r="I42" s="246"/>
    </row>
    <row r="43" spans="1:9" ht="12.75">
      <c r="A43" s="136"/>
      <c r="B43" s="267"/>
      <c r="C43" s="267"/>
      <c r="D43" s="137" t="s">
        <v>207</v>
      </c>
      <c r="E43" s="83" t="s">
        <v>89</v>
      </c>
      <c r="F43" s="75" t="s">
        <v>81</v>
      </c>
      <c r="G43" s="75" t="s">
        <v>311</v>
      </c>
      <c r="H43" s="245" t="s">
        <v>311</v>
      </c>
      <c r="I43" s="246"/>
    </row>
    <row r="44" spans="1:9" ht="12.75">
      <c r="A44" s="136"/>
      <c r="B44" s="267"/>
      <c r="C44" s="267"/>
      <c r="D44" s="137" t="s">
        <v>208</v>
      </c>
      <c r="E44" s="83" t="s">
        <v>89</v>
      </c>
      <c r="F44" s="75" t="s">
        <v>81</v>
      </c>
      <c r="G44" s="75" t="s">
        <v>310</v>
      </c>
      <c r="H44" s="245" t="s">
        <v>310</v>
      </c>
      <c r="I44" s="246"/>
    </row>
    <row r="45" spans="1:9" ht="12.75">
      <c r="A45" s="136"/>
      <c r="B45" s="267"/>
      <c r="C45" s="267"/>
      <c r="D45" s="137" t="s">
        <v>209</v>
      </c>
      <c r="E45" s="83" t="s">
        <v>179</v>
      </c>
      <c r="F45" s="75" t="s">
        <v>81</v>
      </c>
      <c r="G45" s="75" t="s">
        <v>309</v>
      </c>
      <c r="H45" s="245" t="s">
        <v>309</v>
      </c>
      <c r="I45" s="246"/>
    </row>
    <row r="46" spans="1:9" ht="12.75">
      <c r="A46" s="136"/>
      <c r="B46" s="267"/>
      <c r="C46" s="267"/>
      <c r="D46" s="137" t="s">
        <v>210</v>
      </c>
      <c r="E46" s="83" t="s">
        <v>179</v>
      </c>
      <c r="F46" s="75" t="s">
        <v>81</v>
      </c>
      <c r="G46" s="75" t="s">
        <v>308</v>
      </c>
      <c r="H46" s="245" t="s">
        <v>308</v>
      </c>
      <c r="I46" s="246"/>
    </row>
    <row r="47" spans="1:9" ht="12.75">
      <c r="A47" s="136"/>
      <c r="B47" s="267"/>
      <c r="C47" s="267"/>
      <c r="D47" s="137" t="s">
        <v>211</v>
      </c>
      <c r="E47" s="83" t="s">
        <v>86</v>
      </c>
      <c r="F47" s="75" t="s">
        <v>81</v>
      </c>
      <c r="G47" s="75" t="s">
        <v>307</v>
      </c>
      <c r="H47" s="245" t="s">
        <v>307</v>
      </c>
      <c r="I47" s="246"/>
    </row>
    <row r="48" spans="1:9" ht="12.75">
      <c r="A48" s="136"/>
      <c r="B48" s="267"/>
      <c r="C48" s="267"/>
      <c r="D48" s="137" t="s">
        <v>212</v>
      </c>
      <c r="E48" s="83" t="s">
        <v>86</v>
      </c>
      <c r="F48" s="75" t="s">
        <v>81</v>
      </c>
      <c r="G48" s="75" t="s">
        <v>306</v>
      </c>
      <c r="H48" s="245" t="s">
        <v>306</v>
      </c>
      <c r="I48" s="246"/>
    </row>
    <row r="49" spans="1:9" ht="12.75">
      <c r="A49" s="136"/>
      <c r="B49" s="267"/>
      <c r="C49" s="267"/>
      <c r="D49" s="137" t="s">
        <v>213</v>
      </c>
      <c r="E49" s="83" t="s">
        <v>180</v>
      </c>
      <c r="F49" s="75" t="s">
        <v>81</v>
      </c>
      <c r="G49" s="75" t="s">
        <v>305</v>
      </c>
      <c r="H49" s="245" t="s">
        <v>305</v>
      </c>
      <c r="I49" s="246"/>
    </row>
    <row r="50" spans="1:9" ht="12.75">
      <c r="A50" s="136"/>
      <c r="B50" s="267"/>
      <c r="C50" s="267"/>
      <c r="D50" s="137" t="s">
        <v>214</v>
      </c>
      <c r="E50" s="83" t="s">
        <v>180</v>
      </c>
      <c r="F50" s="75" t="s">
        <v>81</v>
      </c>
      <c r="G50" s="75" t="s">
        <v>304</v>
      </c>
      <c r="H50" s="245" t="s">
        <v>304</v>
      </c>
      <c r="I50" s="246"/>
    </row>
    <row r="51" spans="1:9" ht="12.75">
      <c r="A51" s="136"/>
      <c r="B51" s="267"/>
      <c r="C51" s="267"/>
      <c r="D51" s="137" t="s">
        <v>215</v>
      </c>
      <c r="E51" s="83" t="s">
        <v>165</v>
      </c>
      <c r="F51" s="75" t="s">
        <v>81</v>
      </c>
      <c r="G51" s="75" t="s">
        <v>303</v>
      </c>
      <c r="H51" s="245" t="s">
        <v>303</v>
      </c>
      <c r="I51" s="246"/>
    </row>
    <row r="52" spans="1:9" ht="12.75">
      <c r="A52" s="136"/>
      <c r="B52" s="267"/>
      <c r="C52" s="267"/>
      <c r="D52" s="137" t="s">
        <v>216</v>
      </c>
      <c r="E52" s="83" t="s">
        <v>165</v>
      </c>
      <c r="F52" s="75" t="s">
        <v>81</v>
      </c>
      <c r="G52" s="75" t="s">
        <v>302</v>
      </c>
      <c r="H52" s="245" t="s">
        <v>302</v>
      </c>
      <c r="I52" s="246"/>
    </row>
    <row r="53" spans="1:9" ht="12.75">
      <c r="A53" s="136"/>
      <c r="B53" s="267"/>
      <c r="C53" s="267"/>
      <c r="D53" s="137" t="s">
        <v>217</v>
      </c>
      <c r="E53" s="83" t="s">
        <v>176</v>
      </c>
      <c r="F53" s="75" t="s">
        <v>81</v>
      </c>
      <c r="G53" s="75" t="s">
        <v>301</v>
      </c>
      <c r="H53" s="245" t="s">
        <v>301</v>
      </c>
      <c r="I53" s="246"/>
    </row>
    <row r="54" spans="1:9" ht="12.75">
      <c r="A54" s="136"/>
      <c r="B54" s="267"/>
      <c r="C54" s="267"/>
      <c r="D54" s="137" t="s">
        <v>218</v>
      </c>
      <c r="E54" s="83" t="s">
        <v>176</v>
      </c>
      <c r="F54" s="75" t="s">
        <v>81</v>
      </c>
      <c r="G54" s="75" t="s">
        <v>300</v>
      </c>
      <c r="H54" s="245" t="s">
        <v>300</v>
      </c>
      <c r="I54" s="246"/>
    </row>
    <row r="55" spans="1:9" ht="12.75">
      <c r="A55" s="136"/>
      <c r="B55" s="267"/>
      <c r="C55" s="267"/>
      <c r="D55" s="137" t="s">
        <v>219</v>
      </c>
      <c r="E55" s="83" t="s">
        <v>181</v>
      </c>
      <c r="F55" s="75" t="s">
        <v>81</v>
      </c>
      <c r="G55" s="75" t="s">
        <v>299</v>
      </c>
      <c r="H55" s="245" t="s">
        <v>299</v>
      </c>
      <c r="I55" s="246"/>
    </row>
    <row r="56" spans="1:9" ht="12.75">
      <c r="A56" s="136"/>
      <c r="B56" s="267"/>
      <c r="C56" s="267"/>
      <c r="D56" s="137" t="s">
        <v>220</v>
      </c>
      <c r="E56" s="83" t="s">
        <v>181</v>
      </c>
      <c r="F56" s="75" t="s">
        <v>81</v>
      </c>
      <c r="G56" s="75" t="s">
        <v>298</v>
      </c>
      <c r="H56" s="245" t="s">
        <v>298</v>
      </c>
      <c r="I56" s="246"/>
    </row>
    <row r="57" spans="1:9" ht="12.75">
      <c r="A57" s="142" t="s">
        <v>16</v>
      </c>
      <c r="B57" s="268"/>
      <c r="C57" s="268"/>
      <c r="D57" s="143"/>
      <c r="E57" s="117" t="s">
        <v>90</v>
      </c>
      <c r="F57" s="118" t="s">
        <v>184</v>
      </c>
      <c r="G57" s="118" t="s">
        <v>295</v>
      </c>
      <c r="H57" s="254" t="s">
        <v>297</v>
      </c>
      <c r="I57" s="255"/>
    </row>
    <row r="58" spans="1:9" ht="15.75">
      <c r="A58" s="138"/>
      <c r="B58" s="267" t="s">
        <v>15</v>
      </c>
      <c r="C58" s="267"/>
      <c r="D58" s="139"/>
      <c r="E58" s="83" t="s">
        <v>91</v>
      </c>
      <c r="F58" s="75" t="s">
        <v>185</v>
      </c>
      <c r="G58" s="75" t="s">
        <v>295</v>
      </c>
      <c r="H58" s="245" t="s">
        <v>296</v>
      </c>
      <c r="I58" s="246"/>
    </row>
    <row r="59" spans="1:9" ht="13.5" thickBot="1">
      <c r="A59" s="140"/>
      <c r="B59" s="269"/>
      <c r="C59" s="269"/>
      <c r="D59" s="141" t="s">
        <v>8</v>
      </c>
      <c r="E59" s="84" t="s">
        <v>161</v>
      </c>
      <c r="F59" s="76" t="s">
        <v>186</v>
      </c>
      <c r="G59" s="76" t="s">
        <v>295</v>
      </c>
      <c r="H59" s="249" t="s">
        <v>294</v>
      </c>
      <c r="I59" s="250"/>
    </row>
    <row r="60" spans="1:9" ht="16.5" thickBot="1" thickTop="1">
      <c r="A60" s="264"/>
      <c r="B60" s="264"/>
      <c r="C60" s="264"/>
      <c r="D60" s="264"/>
      <c r="E60" s="265"/>
      <c r="F60" s="265"/>
      <c r="G60" s="265"/>
      <c r="H60" s="265"/>
      <c r="I60" s="265"/>
    </row>
    <row r="61" spans="1:9" ht="14.25" thickBot="1" thickTop="1">
      <c r="A61" s="272" t="s">
        <v>85</v>
      </c>
      <c r="B61" s="262"/>
      <c r="C61" s="262"/>
      <c r="D61" s="262"/>
      <c r="E61" s="262"/>
      <c r="F61" s="134" t="s">
        <v>178</v>
      </c>
      <c r="G61" s="134" t="s">
        <v>232</v>
      </c>
      <c r="H61" s="262" t="s">
        <v>293</v>
      </c>
      <c r="I61" s="263"/>
    </row>
    <row r="62" ht="13.5" thickTop="1"/>
  </sheetData>
  <sheetProtection/>
  <mergeCells count="121">
    <mergeCell ref="B46:C46"/>
    <mergeCell ref="H46:I46"/>
    <mergeCell ref="B44:C44"/>
    <mergeCell ref="H44:I44"/>
    <mergeCell ref="H45:I45"/>
    <mergeCell ref="B4:C4"/>
    <mergeCell ref="H4:I4"/>
    <mergeCell ref="B9:C9"/>
    <mergeCell ref="H9:I9"/>
    <mergeCell ref="B10:C10"/>
    <mergeCell ref="B49:C49"/>
    <mergeCell ref="H49:I49"/>
    <mergeCell ref="B50:C50"/>
    <mergeCell ref="H50:I50"/>
    <mergeCell ref="B47:C47"/>
    <mergeCell ref="H47:I47"/>
    <mergeCell ref="B48:C48"/>
    <mergeCell ref="H48:I48"/>
    <mergeCell ref="B53:C53"/>
    <mergeCell ref="H53:I53"/>
    <mergeCell ref="B54:C54"/>
    <mergeCell ref="H54:I54"/>
    <mergeCell ref="B51:C51"/>
    <mergeCell ref="H51:I51"/>
    <mergeCell ref="B52:C52"/>
    <mergeCell ref="H52:I52"/>
    <mergeCell ref="B57:C57"/>
    <mergeCell ref="H57:I57"/>
    <mergeCell ref="B55:C55"/>
    <mergeCell ref="H55:I55"/>
    <mergeCell ref="B56:C56"/>
    <mergeCell ref="H56:I56"/>
    <mergeCell ref="A60:D60"/>
    <mergeCell ref="E60:I60"/>
    <mergeCell ref="A61:E61"/>
    <mergeCell ref="H61:I61"/>
    <mergeCell ref="B58:C58"/>
    <mergeCell ref="H58:I58"/>
    <mergeCell ref="B59:C59"/>
    <mergeCell ref="H59:I59"/>
    <mergeCell ref="H10:I10"/>
    <mergeCell ref="A2:I2"/>
    <mergeCell ref="B5:C5"/>
    <mergeCell ref="H5:I5"/>
    <mergeCell ref="B6:C6"/>
    <mergeCell ref="H6:I6"/>
    <mergeCell ref="B3:C3"/>
    <mergeCell ref="B13:C13"/>
    <mergeCell ref="H13:I13"/>
    <mergeCell ref="B14:C14"/>
    <mergeCell ref="H14:I14"/>
    <mergeCell ref="B11:C11"/>
    <mergeCell ref="H11:I11"/>
    <mergeCell ref="B12:C12"/>
    <mergeCell ref="H12:I12"/>
    <mergeCell ref="B17:C17"/>
    <mergeCell ref="H17:I17"/>
    <mergeCell ref="B18:C18"/>
    <mergeCell ref="H18:I18"/>
    <mergeCell ref="B15:C15"/>
    <mergeCell ref="H15:I15"/>
    <mergeCell ref="B16:C16"/>
    <mergeCell ref="H16:I16"/>
    <mergeCell ref="B23:C23"/>
    <mergeCell ref="H23:I23"/>
    <mergeCell ref="B24:C24"/>
    <mergeCell ref="H24:I24"/>
    <mergeCell ref="B19:C19"/>
    <mergeCell ref="H19:I19"/>
    <mergeCell ref="B20:C20"/>
    <mergeCell ref="H20:I20"/>
    <mergeCell ref="B29:C29"/>
    <mergeCell ref="H29:I29"/>
    <mergeCell ref="B30:C30"/>
    <mergeCell ref="H30:I30"/>
    <mergeCell ref="B21:C21"/>
    <mergeCell ref="H21:I21"/>
    <mergeCell ref="B25:C25"/>
    <mergeCell ref="H25:I25"/>
    <mergeCell ref="B22:C22"/>
    <mergeCell ref="H22:I22"/>
    <mergeCell ref="B26:C26"/>
    <mergeCell ref="H26:I26"/>
    <mergeCell ref="B27:C27"/>
    <mergeCell ref="H27:I27"/>
    <mergeCell ref="B28:C28"/>
    <mergeCell ref="H28:I28"/>
    <mergeCell ref="B34:C34"/>
    <mergeCell ref="H34:I34"/>
    <mergeCell ref="B35:C35"/>
    <mergeCell ref="H35:I35"/>
    <mergeCell ref="B31:C31"/>
    <mergeCell ref="B32:C32"/>
    <mergeCell ref="H32:I32"/>
    <mergeCell ref="B33:C33"/>
    <mergeCell ref="H33:I33"/>
    <mergeCell ref="H31:I31"/>
    <mergeCell ref="B39:C39"/>
    <mergeCell ref="H39:I39"/>
    <mergeCell ref="B36:C36"/>
    <mergeCell ref="H36:I36"/>
    <mergeCell ref="B37:C37"/>
    <mergeCell ref="H37:I37"/>
    <mergeCell ref="B38:C38"/>
    <mergeCell ref="H38:I38"/>
    <mergeCell ref="B43:C43"/>
    <mergeCell ref="H43:I43"/>
    <mergeCell ref="B45:C45"/>
    <mergeCell ref="B40:C40"/>
    <mergeCell ref="H40:I40"/>
    <mergeCell ref="B41:C41"/>
    <mergeCell ref="H41:I41"/>
    <mergeCell ref="B42:C42"/>
    <mergeCell ref="H42:I42"/>
    <mergeCell ref="E1:I1"/>
    <mergeCell ref="B1:D1"/>
    <mergeCell ref="B7:C7"/>
    <mergeCell ref="B8:C8"/>
    <mergeCell ref="H7:I7"/>
    <mergeCell ref="H8:I8"/>
    <mergeCell ref="H3:I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90" zoomScaleNormal="90" zoomScalePageLayoutView="0" workbookViewId="0" topLeftCell="A34">
      <selection activeCell="O6" sqref="O6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59.57421875" style="1" customWidth="1"/>
    <col min="5" max="5" width="12.28125" style="1" customWidth="1"/>
    <col min="6" max="7" width="14.140625" style="1" customWidth="1"/>
    <col min="8" max="8" width="7.8515625" style="1" customWidth="1"/>
    <col min="9" max="9" width="11.00390625" style="1" customWidth="1"/>
    <col min="10" max="10" width="11.28125" style="1" customWidth="1"/>
    <col min="11" max="11" width="13.4218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2:9" ht="19.5" customHeight="1">
      <c r="B1" s="275"/>
      <c r="C1" s="275"/>
      <c r="D1" s="275"/>
      <c r="G1" s="2" t="s">
        <v>500</v>
      </c>
      <c r="I1" s="3"/>
    </row>
    <row r="2" spans="1:12" ht="32.25" customHeight="1">
      <c r="A2" s="4"/>
      <c r="B2" s="235"/>
      <c r="E2" s="274" t="s">
        <v>64</v>
      </c>
      <c r="F2" s="274"/>
      <c r="G2" s="274"/>
      <c r="H2" s="274"/>
      <c r="I2" s="274"/>
      <c r="J2" s="274"/>
      <c r="K2" s="274"/>
      <c r="L2" s="5"/>
    </row>
    <row r="3" spans="1:12" ht="19.5" customHeight="1">
      <c r="A3" s="276" t="s">
        <v>40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6"/>
    </row>
    <row r="4" spans="1:11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0" customHeight="1" thickBot="1" thickTop="1">
      <c r="A5" s="8" t="s">
        <v>17</v>
      </c>
      <c r="B5" s="9" t="s">
        <v>0</v>
      </c>
      <c r="C5" s="10" t="s">
        <v>18</v>
      </c>
      <c r="D5" s="11" t="s">
        <v>19</v>
      </c>
      <c r="E5" s="12" t="s">
        <v>20</v>
      </c>
      <c r="F5" s="12" t="s">
        <v>21</v>
      </c>
      <c r="G5" s="12" t="s">
        <v>41</v>
      </c>
      <c r="H5" s="12" t="s">
        <v>22</v>
      </c>
      <c r="I5" s="12" t="s">
        <v>23</v>
      </c>
      <c r="J5" s="12" t="s">
        <v>24</v>
      </c>
      <c r="K5" s="13" t="s">
        <v>25</v>
      </c>
      <c r="L5" s="14"/>
      <c r="M5" s="15"/>
    </row>
    <row r="6" spans="1:13" ht="19.5" customHeight="1" thickTop="1">
      <c r="A6" s="16" t="s">
        <v>6</v>
      </c>
      <c r="B6" s="17" t="s">
        <v>7</v>
      </c>
      <c r="C6" s="18" t="s">
        <v>8</v>
      </c>
      <c r="D6" s="131" t="s">
        <v>26</v>
      </c>
      <c r="E6" s="19">
        <v>5800000</v>
      </c>
      <c r="F6" s="19">
        <f>1990000-I6-J6+20000+50000</f>
        <v>704400</v>
      </c>
      <c r="G6" s="19"/>
      <c r="H6" s="19"/>
      <c r="I6" s="19">
        <v>210000</v>
      </c>
      <c r="J6" s="19">
        <v>1145600</v>
      </c>
      <c r="K6" s="20">
        <f aca="true" t="shared" si="0" ref="K6:K27">SUM(F6:J6)</f>
        <v>2060000</v>
      </c>
      <c r="M6" s="235"/>
    </row>
    <row r="7" spans="1:11" ht="26.25" customHeight="1">
      <c r="A7" s="21" t="s">
        <v>6</v>
      </c>
      <c r="B7" s="22" t="s">
        <v>7</v>
      </c>
      <c r="C7" s="22" t="s">
        <v>8</v>
      </c>
      <c r="D7" s="23" t="s">
        <v>28</v>
      </c>
      <c r="E7" s="24">
        <v>1700000</v>
      </c>
      <c r="F7" s="25">
        <v>1026000</v>
      </c>
      <c r="G7" s="25"/>
      <c r="H7" s="25"/>
      <c r="I7" s="25"/>
      <c r="J7" s="25"/>
      <c r="K7" s="26">
        <f t="shared" si="0"/>
        <v>1026000</v>
      </c>
    </row>
    <row r="8" spans="1:11" ht="26.25" customHeight="1">
      <c r="A8" s="21" t="s">
        <v>6</v>
      </c>
      <c r="B8" s="22" t="s">
        <v>7</v>
      </c>
      <c r="C8" s="22" t="s">
        <v>8</v>
      </c>
      <c r="D8" s="23" t="s">
        <v>27</v>
      </c>
      <c r="E8" s="24">
        <v>7100000</v>
      </c>
      <c r="F8" s="25">
        <v>1700000</v>
      </c>
      <c r="G8" s="25"/>
      <c r="H8" s="25"/>
      <c r="I8" s="25"/>
      <c r="J8" s="25"/>
      <c r="K8" s="26">
        <f t="shared" si="0"/>
        <v>1700000</v>
      </c>
    </row>
    <row r="9" spans="1:11" ht="26.25" customHeight="1">
      <c r="A9" s="21" t="s">
        <v>6</v>
      </c>
      <c r="B9" s="22" t="s">
        <v>7</v>
      </c>
      <c r="C9" s="22" t="s">
        <v>8</v>
      </c>
      <c r="D9" s="27" t="s">
        <v>29</v>
      </c>
      <c r="E9" s="24">
        <v>5600000</v>
      </c>
      <c r="F9" s="25">
        <v>70000</v>
      </c>
      <c r="G9" s="25"/>
      <c r="H9" s="25"/>
      <c r="I9" s="25"/>
      <c r="J9" s="25"/>
      <c r="K9" s="26">
        <f t="shared" si="0"/>
        <v>70000</v>
      </c>
    </row>
    <row r="10" spans="1:11" ht="36.75" customHeight="1">
      <c r="A10" s="21" t="s">
        <v>6</v>
      </c>
      <c r="B10" s="22" t="s">
        <v>7</v>
      </c>
      <c r="C10" s="22" t="s">
        <v>8</v>
      </c>
      <c r="D10" s="27" t="s">
        <v>42</v>
      </c>
      <c r="E10" s="24">
        <v>80000</v>
      </c>
      <c r="F10" s="25">
        <v>30000</v>
      </c>
      <c r="G10" s="25"/>
      <c r="H10" s="25"/>
      <c r="I10" s="25"/>
      <c r="J10" s="25"/>
      <c r="K10" s="26">
        <f t="shared" si="0"/>
        <v>30000</v>
      </c>
    </row>
    <row r="11" spans="1:11" ht="38.25" customHeight="1">
      <c r="A11" s="21" t="s">
        <v>6</v>
      </c>
      <c r="B11" s="22" t="s">
        <v>7</v>
      </c>
      <c r="C11" s="22" t="s">
        <v>8</v>
      </c>
      <c r="D11" s="27" t="s">
        <v>43</v>
      </c>
      <c r="E11" s="24">
        <v>50000</v>
      </c>
      <c r="F11" s="25">
        <v>50000</v>
      </c>
      <c r="G11" s="25"/>
      <c r="H11" s="25"/>
      <c r="I11" s="25"/>
      <c r="J11" s="25"/>
      <c r="K11" s="26">
        <f t="shared" si="0"/>
        <v>50000</v>
      </c>
    </row>
    <row r="12" spans="1:11" ht="28.5" customHeight="1">
      <c r="A12" s="21" t="s">
        <v>6</v>
      </c>
      <c r="B12" s="22" t="s">
        <v>7</v>
      </c>
      <c r="C12" s="22" t="s">
        <v>8</v>
      </c>
      <c r="D12" s="27" t="s">
        <v>44</v>
      </c>
      <c r="E12" s="24">
        <v>50000</v>
      </c>
      <c r="F12" s="25">
        <v>20000</v>
      </c>
      <c r="G12" s="25"/>
      <c r="H12" s="25"/>
      <c r="I12" s="25"/>
      <c r="J12" s="25"/>
      <c r="K12" s="26">
        <f t="shared" si="0"/>
        <v>20000</v>
      </c>
    </row>
    <row r="13" spans="1:11" ht="28.5" customHeight="1">
      <c r="A13" s="21" t="s">
        <v>6</v>
      </c>
      <c r="B13" s="22" t="s">
        <v>7</v>
      </c>
      <c r="C13" s="22" t="s">
        <v>8</v>
      </c>
      <c r="D13" s="27" t="s">
        <v>45</v>
      </c>
      <c r="E13" s="24">
        <v>350000</v>
      </c>
      <c r="F13" s="25">
        <v>300000</v>
      </c>
      <c r="G13" s="25"/>
      <c r="H13" s="25"/>
      <c r="I13" s="25"/>
      <c r="J13" s="25"/>
      <c r="K13" s="47">
        <f t="shared" si="0"/>
        <v>300000</v>
      </c>
    </row>
    <row r="14" spans="1:11" ht="23.25" customHeight="1">
      <c r="A14" s="21" t="s">
        <v>6</v>
      </c>
      <c r="B14" s="22" t="s">
        <v>7</v>
      </c>
      <c r="C14" s="22" t="s">
        <v>8</v>
      </c>
      <c r="D14" s="27" t="s">
        <v>72</v>
      </c>
      <c r="E14" s="24">
        <v>350000</v>
      </c>
      <c r="F14" s="25">
        <f>95000+50000</f>
        <v>145000</v>
      </c>
      <c r="G14" s="25"/>
      <c r="H14" s="25"/>
      <c r="I14" s="25"/>
      <c r="J14" s="25"/>
      <c r="K14" s="47">
        <f>SUM(F14:J14)</f>
        <v>145000</v>
      </c>
    </row>
    <row r="15" spans="1:11" ht="19.5" customHeight="1">
      <c r="A15" s="21" t="s">
        <v>6</v>
      </c>
      <c r="B15" s="22" t="s">
        <v>46</v>
      </c>
      <c r="C15" s="22" t="s">
        <v>8</v>
      </c>
      <c r="D15" s="27" t="s">
        <v>47</v>
      </c>
      <c r="E15" s="24">
        <v>250000</v>
      </c>
      <c r="F15" s="25">
        <f>250000-J15+72000</f>
        <v>214600</v>
      </c>
      <c r="G15" s="25"/>
      <c r="H15" s="25"/>
      <c r="I15" s="25"/>
      <c r="J15" s="25">
        <v>107400</v>
      </c>
      <c r="K15" s="47">
        <f t="shared" si="0"/>
        <v>322000</v>
      </c>
    </row>
    <row r="16" spans="1:11" ht="19.5" customHeight="1">
      <c r="A16" s="21" t="s">
        <v>9</v>
      </c>
      <c r="B16" s="22" t="s">
        <v>10</v>
      </c>
      <c r="C16" s="22" t="s">
        <v>8</v>
      </c>
      <c r="D16" s="56" t="s">
        <v>389</v>
      </c>
      <c r="E16" s="25">
        <f>72561+32439</f>
        <v>105000</v>
      </c>
      <c r="F16" s="25">
        <v>32440</v>
      </c>
      <c r="G16" s="25"/>
      <c r="H16" s="57"/>
      <c r="I16" s="25"/>
      <c r="J16" s="25"/>
      <c r="K16" s="47">
        <f>SUM(F16:J16)</f>
        <v>32440</v>
      </c>
    </row>
    <row r="17" spans="1:11" ht="19.5" customHeight="1">
      <c r="A17" s="21" t="s">
        <v>9</v>
      </c>
      <c r="B17" s="22" t="s">
        <v>10</v>
      </c>
      <c r="C17" s="22" t="s">
        <v>8</v>
      </c>
      <c r="D17" s="56" t="s">
        <v>48</v>
      </c>
      <c r="E17" s="25">
        <v>4500</v>
      </c>
      <c r="F17" s="25"/>
      <c r="G17" s="25">
        <v>4500</v>
      </c>
      <c r="H17" s="57"/>
      <c r="I17" s="25"/>
      <c r="J17" s="25"/>
      <c r="K17" s="47">
        <f t="shared" si="0"/>
        <v>4500</v>
      </c>
    </row>
    <row r="18" spans="1:11" ht="19.5" customHeight="1">
      <c r="A18" s="21" t="s">
        <v>9</v>
      </c>
      <c r="B18" s="22" t="s">
        <v>10</v>
      </c>
      <c r="C18" s="22" t="s">
        <v>8</v>
      </c>
      <c r="D18" s="56" t="s">
        <v>49</v>
      </c>
      <c r="E18" s="58">
        <v>4586</v>
      </c>
      <c r="F18" s="25"/>
      <c r="G18" s="58">
        <v>4586</v>
      </c>
      <c r="H18" s="57"/>
      <c r="I18" s="25"/>
      <c r="J18" s="25"/>
      <c r="K18" s="47">
        <f t="shared" si="0"/>
        <v>4586</v>
      </c>
    </row>
    <row r="19" spans="1:11" ht="19.5" customHeight="1">
      <c r="A19" s="21" t="s">
        <v>9</v>
      </c>
      <c r="B19" s="22" t="s">
        <v>10</v>
      </c>
      <c r="C19" s="22" t="s">
        <v>8</v>
      </c>
      <c r="D19" s="56" t="s">
        <v>50</v>
      </c>
      <c r="E19" s="58">
        <v>6000</v>
      </c>
      <c r="F19" s="25"/>
      <c r="G19" s="58">
        <v>6000</v>
      </c>
      <c r="H19" s="57"/>
      <c r="I19" s="25"/>
      <c r="J19" s="25"/>
      <c r="K19" s="47">
        <f t="shared" si="0"/>
        <v>6000</v>
      </c>
    </row>
    <row r="20" spans="1:11" ht="19.5" customHeight="1">
      <c r="A20" s="21" t="s">
        <v>9</v>
      </c>
      <c r="B20" s="22" t="s">
        <v>10</v>
      </c>
      <c r="C20" s="22" t="s">
        <v>8</v>
      </c>
      <c r="D20" s="56" t="s">
        <v>94</v>
      </c>
      <c r="E20" s="58">
        <v>172000</v>
      </c>
      <c r="F20" s="25">
        <v>172000</v>
      </c>
      <c r="G20" s="58"/>
      <c r="H20" s="57"/>
      <c r="I20" s="25"/>
      <c r="J20" s="25"/>
      <c r="K20" s="47">
        <f t="shared" si="0"/>
        <v>172000</v>
      </c>
    </row>
    <row r="21" spans="1:11" ht="19.5" customHeight="1">
      <c r="A21" s="21" t="s">
        <v>9</v>
      </c>
      <c r="B21" s="22" t="s">
        <v>10</v>
      </c>
      <c r="C21" s="22" t="s">
        <v>14</v>
      </c>
      <c r="D21" s="48" t="s">
        <v>51</v>
      </c>
      <c r="E21" s="24">
        <v>140000</v>
      </c>
      <c r="F21" s="25">
        <v>140000</v>
      </c>
      <c r="G21" s="25"/>
      <c r="H21" s="25"/>
      <c r="I21" s="25"/>
      <c r="J21" s="25"/>
      <c r="K21" s="47">
        <f t="shared" si="0"/>
        <v>140000</v>
      </c>
    </row>
    <row r="22" spans="1:11" ht="30" customHeight="1">
      <c r="A22" s="21" t="s">
        <v>9</v>
      </c>
      <c r="B22" s="22" t="s">
        <v>52</v>
      </c>
      <c r="C22" s="22" t="s">
        <v>53</v>
      </c>
      <c r="D22" s="49" t="s">
        <v>54</v>
      </c>
      <c r="E22" s="24">
        <v>249714</v>
      </c>
      <c r="F22" s="59">
        <v>10367</v>
      </c>
      <c r="G22" s="59"/>
      <c r="H22" s="25"/>
      <c r="I22" s="25"/>
      <c r="J22" s="25"/>
      <c r="K22" s="47">
        <f t="shared" si="0"/>
        <v>10367</v>
      </c>
    </row>
    <row r="23" spans="1:11" ht="19.5" customHeight="1">
      <c r="A23" s="21" t="s">
        <v>30</v>
      </c>
      <c r="B23" s="22" t="s">
        <v>31</v>
      </c>
      <c r="C23" s="22" t="s">
        <v>14</v>
      </c>
      <c r="D23" s="28" t="s">
        <v>32</v>
      </c>
      <c r="E23" s="25">
        <v>53200</v>
      </c>
      <c r="F23" s="25"/>
      <c r="G23" s="25"/>
      <c r="H23" s="57">
        <f>7600+1000</f>
        <v>8600</v>
      </c>
      <c r="I23" s="25"/>
      <c r="J23" s="25"/>
      <c r="K23" s="47">
        <f t="shared" si="0"/>
        <v>8600</v>
      </c>
    </row>
    <row r="24" spans="1:11" ht="19.5" customHeight="1">
      <c r="A24" s="30" t="s">
        <v>74</v>
      </c>
      <c r="B24" s="31" t="s">
        <v>75</v>
      </c>
      <c r="C24" s="31" t="s">
        <v>14</v>
      </c>
      <c r="D24" s="85" t="s">
        <v>92</v>
      </c>
      <c r="E24" s="32">
        <v>10000</v>
      </c>
      <c r="F24" s="32">
        <v>8920</v>
      </c>
      <c r="G24" s="25"/>
      <c r="H24" s="57"/>
      <c r="I24" s="25"/>
      <c r="J24" s="25"/>
      <c r="K24" s="47">
        <f t="shared" si="0"/>
        <v>8920</v>
      </c>
    </row>
    <row r="25" spans="1:11" ht="25.5" customHeight="1">
      <c r="A25" s="21" t="s">
        <v>11</v>
      </c>
      <c r="B25" s="22" t="s">
        <v>37</v>
      </c>
      <c r="C25" s="22" t="s">
        <v>8</v>
      </c>
      <c r="D25" s="152" t="s">
        <v>38</v>
      </c>
      <c r="E25" s="25">
        <v>40000</v>
      </c>
      <c r="F25" s="153">
        <v>28000</v>
      </c>
      <c r="G25" s="25"/>
      <c r="H25" s="57"/>
      <c r="I25" s="25"/>
      <c r="J25" s="25"/>
      <c r="K25" s="47">
        <f t="shared" si="0"/>
        <v>28000</v>
      </c>
    </row>
    <row r="26" spans="1:11" ht="25.5" customHeight="1">
      <c r="A26" s="30" t="s">
        <v>67</v>
      </c>
      <c r="B26" s="31" t="s">
        <v>73</v>
      </c>
      <c r="C26" s="31" t="s">
        <v>8</v>
      </c>
      <c r="D26" s="46" t="s">
        <v>93</v>
      </c>
      <c r="E26" s="32">
        <f>35000/0.25</f>
        <v>140000</v>
      </c>
      <c r="F26" s="33">
        <v>35000</v>
      </c>
      <c r="G26" s="32"/>
      <c r="H26" s="71"/>
      <c r="I26" s="32"/>
      <c r="J26" s="32">
        <v>104939</v>
      </c>
      <c r="K26" s="55">
        <f t="shared" si="0"/>
        <v>139939</v>
      </c>
    </row>
    <row r="27" spans="1:11" ht="19.5" customHeight="1">
      <c r="A27" s="50" t="s">
        <v>33</v>
      </c>
      <c r="B27" s="34" t="s">
        <v>34</v>
      </c>
      <c r="C27" s="34" t="s">
        <v>8</v>
      </c>
      <c r="D27" s="56" t="s">
        <v>55</v>
      </c>
      <c r="E27" s="58">
        <v>13000</v>
      </c>
      <c r="F27" s="58"/>
      <c r="G27" s="58">
        <v>13000</v>
      </c>
      <c r="H27" s="57"/>
      <c r="I27" s="25"/>
      <c r="J27" s="25"/>
      <c r="K27" s="47">
        <f t="shared" si="0"/>
        <v>13000</v>
      </c>
    </row>
    <row r="28" spans="1:11" ht="19.5" customHeight="1">
      <c r="A28" s="60" t="s">
        <v>16</v>
      </c>
      <c r="B28" s="61" t="s">
        <v>15</v>
      </c>
      <c r="C28" s="34" t="s">
        <v>8</v>
      </c>
      <c r="D28" s="56" t="s">
        <v>56</v>
      </c>
      <c r="E28" s="58">
        <v>10100</v>
      </c>
      <c r="F28" s="51"/>
      <c r="G28" s="58">
        <v>10100</v>
      </c>
      <c r="H28" s="57"/>
      <c r="I28" s="25"/>
      <c r="J28" s="25"/>
      <c r="K28" s="47">
        <f>SUM(G28:J28)</f>
        <v>10100</v>
      </c>
    </row>
    <row r="29" spans="1:11" ht="19.5" customHeight="1">
      <c r="A29" s="60" t="s">
        <v>16</v>
      </c>
      <c r="B29" s="61" t="s">
        <v>15</v>
      </c>
      <c r="C29" s="34" t="s">
        <v>8</v>
      </c>
      <c r="D29" s="56" t="s">
        <v>57</v>
      </c>
      <c r="E29" s="58">
        <v>3774</v>
      </c>
      <c r="F29" s="58"/>
      <c r="G29" s="58">
        <v>3776</v>
      </c>
      <c r="H29" s="57"/>
      <c r="I29" s="25"/>
      <c r="J29" s="25"/>
      <c r="K29" s="47">
        <f>SUM(F29:J29)</f>
        <v>3776</v>
      </c>
    </row>
    <row r="30" spans="1:11" ht="40.5" customHeight="1">
      <c r="A30" s="67" t="s">
        <v>16</v>
      </c>
      <c r="B30" s="68" t="s">
        <v>15</v>
      </c>
      <c r="C30" s="54" t="s">
        <v>8</v>
      </c>
      <c r="D30" s="69" t="s">
        <v>58</v>
      </c>
      <c r="E30" s="70">
        <v>13416</v>
      </c>
      <c r="F30" s="32"/>
      <c r="G30" s="70">
        <v>13417</v>
      </c>
      <c r="H30" s="71"/>
      <c r="I30" s="32"/>
      <c r="J30" s="32"/>
      <c r="K30" s="55">
        <f>SUM(F30:J30)</f>
        <v>13417</v>
      </c>
    </row>
    <row r="31" spans="1:11" ht="18.75" customHeight="1">
      <c r="A31" s="67" t="s">
        <v>16</v>
      </c>
      <c r="B31" s="68" t="s">
        <v>15</v>
      </c>
      <c r="C31" s="54" t="s">
        <v>8</v>
      </c>
      <c r="D31" s="28" t="s">
        <v>65</v>
      </c>
      <c r="E31" s="70">
        <v>420000</v>
      </c>
      <c r="F31" s="32">
        <f>420000-316000-12000-31240</f>
        <v>60760</v>
      </c>
      <c r="G31" s="70"/>
      <c r="H31" s="71"/>
      <c r="I31" s="32"/>
      <c r="J31" s="32"/>
      <c r="K31" s="47">
        <f>SUM(F31:J31)</f>
        <v>60760</v>
      </c>
    </row>
    <row r="32" spans="1:11" ht="19.5" customHeight="1">
      <c r="A32" s="50" t="s">
        <v>16</v>
      </c>
      <c r="B32" s="34" t="s">
        <v>15</v>
      </c>
      <c r="C32" s="34" t="s">
        <v>14</v>
      </c>
      <c r="D32" s="56" t="s">
        <v>59</v>
      </c>
      <c r="E32" s="58">
        <v>5257</v>
      </c>
      <c r="F32" s="51"/>
      <c r="G32" s="58">
        <f>5258-500</f>
        <v>4758</v>
      </c>
      <c r="H32" s="57"/>
      <c r="I32" s="25"/>
      <c r="J32" s="25"/>
      <c r="K32" s="47">
        <f>SUM(G32:J32)</f>
        <v>4758</v>
      </c>
    </row>
    <row r="33" spans="1:11" ht="19.5" customHeight="1">
      <c r="A33" s="60" t="s">
        <v>16</v>
      </c>
      <c r="B33" s="61" t="s">
        <v>15</v>
      </c>
      <c r="C33" s="34" t="s">
        <v>14</v>
      </c>
      <c r="D33" s="56" t="s">
        <v>39</v>
      </c>
      <c r="E33" s="58">
        <v>6500</v>
      </c>
      <c r="F33" s="25"/>
      <c r="G33" s="58">
        <v>6500</v>
      </c>
      <c r="H33" s="57"/>
      <c r="I33" s="25"/>
      <c r="J33" s="25"/>
      <c r="K33" s="47">
        <f aca="true" t="shared" si="1" ref="K33:K38">SUM(F33:J33)</f>
        <v>6500</v>
      </c>
    </row>
    <row r="34" spans="1:11" ht="19.5" customHeight="1">
      <c r="A34" s="60" t="s">
        <v>16</v>
      </c>
      <c r="B34" s="61" t="s">
        <v>15</v>
      </c>
      <c r="C34" s="34" t="s">
        <v>14</v>
      </c>
      <c r="D34" s="56" t="s">
        <v>60</v>
      </c>
      <c r="E34" s="58">
        <v>5000</v>
      </c>
      <c r="F34" s="25"/>
      <c r="G34" s="25">
        <f>5000-120</f>
        <v>4880</v>
      </c>
      <c r="H34" s="57"/>
      <c r="I34" s="25"/>
      <c r="J34" s="25"/>
      <c r="K34" s="47">
        <f t="shared" si="1"/>
        <v>4880</v>
      </c>
    </row>
    <row r="35" spans="1:11" ht="19.5" customHeight="1">
      <c r="A35" s="60" t="s">
        <v>16</v>
      </c>
      <c r="B35" s="61" t="s">
        <v>15</v>
      </c>
      <c r="C35" s="34" t="s">
        <v>14</v>
      </c>
      <c r="D35" s="56" t="s">
        <v>61</v>
      </c>
      <c r="E35" s="58">
        <v>7000</v>
      </c>
      <c r="F35" s="58"/>
      <c r="G35" s="58">
        <v>7000</v>
      </c>
      <c r="H35" s="25"/>
      <c r="I35" s="25"/>
      <c r="J35" s="25"/>
      <c r="K35" s="47">
        <f t="shared" si="1"/>
        <v>7000</v>
      </c>
    </row>
    <row r="36" spans="1:11" ht="19.5" customHeight="1">
      <c r="A36" s="60" t="s">
        <v>12</v>
      </c>
      <c r="B36" s="61" t="s">
        <v>13</v>
      </c>
      <c r="C36" s="34" t="s">
        <v>14</v>
      </c>
      <c r="D36" s="56" t="s">
        <v>62</v>
      </c>
      <c r="E36" s="58">
        <v>8345</v>
      </c>
      <c r="F36" s="25"/>
      <c r="G36" s="58">
        <v>8345</v>
      </c>
      <c r="H36" s="57"/>
      <c r="I36" s="25"/>
      <c r="J36" s="25"/>
      <c r="K36" s="47">
        <f t="shared" si="1"/>
        <v>8345</v>
      </c>
    </row>
    <row r="37" spans="1:11" ht="19.5" customHeight="1" thickBot="1">
      <c r="A37" s="62" t="s">
        <v>12</v>
      </c>
      <c r="B37" s="63" t="s">
        <v>13</v>
      </c>
      <c r="C37" s="52" t="s">
        <v>14</v>
      </c>
      <c r="D37" s="64" t="s">
        <v>63</v>
      </c>
      <c r="E37" s="65">
        <v>7104</v>
      </c>
      <c r="F37" s="29"/>
      <c r="G37" s="65">
        <v>7104</v>
      </c>
      <c r="H37" s="66"/>
      <c r="I37" s="29"/>
      <c r="J37" s="29"/>
      <c r="K37" s="53">
        <f t="shared" si="1"/>
        <v>7104</v>
      </c>
    </row>
    <row r="38" spans="1:11" ht="19.5" customHeight="1" thickBot="1" thickTop="1">
      <c r="A38" s="277" t="s">
        <v>35</v>
      </c>
      <c r="B38" s="278"/>
      <c r="C38" s="278"/>
      <c r="D38" s="278"/>
      <c r="E38" s="35" t="s">
        <v>36</v>
      </c>
      <c r="F38" s="36">
        <f>SUM(F6:F37)</f>
        <v>4747487</v>
      </c>
      <c r="G38" s="37">
        <f>SUM(G6:G37)</f>
        <v>93966</v>
      </c>
      <c r="H38" s="37">
        <f>SUM(H6:H37)</f>
        <v>8600</v>
      </c>
      <c r="I38" s="37">
        <f>SUM(I6:I37)</f>
        <v>210000</v>
      </c>
      <c r="J38" s="37">
        <f>SUM(J6:J37)</f>
        <v>1357939</v>
      </c>
      <c r="K38" s="38">
        <f t="shared" si="1"/>
        <v>6417992</v>
      </c>
    </row>
    <row r="39" spans="1:11" ht="19.5" customHeight="1" thickTop="1">
      <c r="A39" s="39"/>
      <c r="B39" s="39"/>
      <c r="C39" s="39"/>
      <c r="D39" s="40"/>
      <c r="E39" s="41"/>
      <c r="F39" s="42"/>
      <c r="G39" s="42"/>
      <c r="H39" s="41"/>
      <c r="I39" s="41"/>
      <c r="J39" s="41"/>
      <c r="K39" s="41"/>
    </row>
    <row r="40" spans="1:11" ht="19.5" customHeight="1">
      <c r="A40" s="39"/>
      <c r="B40" s="39"/>
      <c r="C40" s="279"/>
      <c r="D40" s="279"/>
      <c r="E40" s="41"/>
      <c r="F40" s="41"/>
      <c r="G40" s="41"/>
      <c r="H40" s="41"/>
      <c r="I40" s="41"/>
      <c r="J40" s="41"/>
      <c r="K40" s="41"/>
    </row>
    <row r="41" spans="1:11" ht="19.5" customHeight="1">
      <c r="A41" s="39"/>
      <c r="B41" s="39"/>
      <c r="C41" s="273"/>
      <c r="D41" s="273"/>
      <c r="E41" s="41"/>
      <c r="F41" s="41"/>
      <c r="G41" s="41"/>
      <c r="H41" s="41"/>
      <c r="I41" s="41"/>
      <c r="J41" s="41"/>
      <c r="K41" s="41"/>
    </row>
    <row r="42" spans="1:11" ht="19.5" customHeight="1">
      <c r="A42" s="39"/>
      <c r="B42" s="39"/>
      <c r="C42" s="39"/>
      <c r="D42" s="40"/>
      <c r="E42" s="41"/>
      <c r="F42" s="41"/>
      <c r="G42" s="41"/>
      <c r="H42" s="41"/>
      <c r="I42" s="41"/>
      <c r="J42" s="41"/>
      <c r="K42" s="41"/>
    </row>
    <row r="43" spans="1:11" ht="19.5" customHeight="1">
      <c r="A43" s="39"/>
      <c r="B43" s="39"/>
      <c r="C43" s="39"/>
      <c r="D43" s="40"/>
      <c r="E43" s="41"/>
      <c r="F43" s="41"/>
      <c r="G43" s="41"/>
      <c r="H43" s="41"/>
      <c r="I43" s="41"/>
      <c r="J43" s="42"/>
      <c r="K43" s="41"/>
    </row>
    <row r="44" spans="1:13" ht="19.5" customHeight="1">
      <c r="A44" s="39"/>
      <c r="B44" s="39"/>
      <c r="C44" s="39"/>
      <c r="D44" s="40"/>
      <c r="E44" s="41"/>
      <c r="F44" s="41"/>
      <c r="G44" s="41"/>
      <c r="H44" s="41"/>
      <c r="I44" s="41"/>
      <c r="J44" s="42"/>
      <c r="K44" s="41"/>
      <c r="M44" s="3"/>
    </row>
    <row r="45" spans="1:11" ht="19.5" customHeight="1">
      <c r="A45" s="39"/>
      <c r="B45" s="39"/>
      <c r="C45" s="39"/>
      <c r="D45" s="40"/>
      <c r="E45" s="41"/>
      <c r="F45" s="41"/>
      <c r="G45" s="41"/>
      <c r="H45" s="41"/>
      <c r="I45" s="41"/>
      <c r="J45" s="41"/>
      <c r="K45" s="41"/>
    </row>
    <row r="46" spans="1:11" ht="19.5" customHeight="1">
      <c r="A46" s="39"/>
      <c r="B46" s="39"/>
      <c r="C46" s="39"/>
      <c r="D46" s="40"/>
      <c r="E46" s="41"/>
      <c r="F46" s="41"/>
      <c r="G46" s="41"/>
      <c r="H46" s="41"/>
      <c r="I46" s="41"/>
      <c r="J46" s="41"/>
      <c r="K46" s="41"/>
    </row>
    <row r="47" spans="1:11" ht="19.5" customHeight="1">
      <c r="A47" s="39"/>
      <c r="B47" s="39"/>
      <c r="C47" s="39"/>
      <c r="D47" s="40"/>
      <c r="E47" s="41"/>
      <c r="F47" s="41"/>
      <c r="G47" s="41"/>
      <c r="H47" s="41"/>
      <c r="I47" s="41"/>
      <c r="J47" s="41"/>
      <c r="K47" s="41"/>
    </row>
    <row r="48" spans="1:11" ht="19.5" customHeight="1">
      <c r="A48" s="43"/>
      <c r="B48" s="43"/>
      <c r="C48" s="43"/>
      <c r="D48" s="40"/>
      <c r="E48" s="44"/>
      <c r="F48" s="44"/>
      <c r="G48" s="44"/>
      <c r="H48" s="44"/>
      <c r="I48" s="44"/>
      <c r="J48" s="44"/>
      <c r="K48" s="44"/>
    </row>
    <row r="49" spans="1:11" ht="19.5" customHeight="1">
      <c r="A49" s="43"/>
      <c r="B49" s="43"/>
      <c r="C49" s="43"/>
      <c r="D49" s="40"/>
      <c r="E49" s="44"/>
      <c r="F49" s="44"/>
      <c r="G49" s="44"/>
      <c r="H49" s="44"/>
      <c r="I49" s="44"/>
      <c r="J49" s="44"/>
      <c r="K49" s="44"/>
    </row>
    <row r="50" spans="1:11" ht="19.5" customHeight="1">
      <c r="A50" s="43"/>
      <c r="B50" s="43"/>
      <c r="C50" s="43"/>
      <c r="D50" s="40"/>
      <c r="E50" s="44"/>
      <c r="F50" s="44"/>
      <c r="G50" s="44"/>
      <c r="H50" s="44"/>
      <c r="I50" s="44"/>
      <c r="J50" s="44"/>
      <c r="K50" s="44"/>
    </row>
    <row r="51" spans="1:11" ht="19.5" customHeight="1">
      <c r="A51" s="43"/>
      <c r="B51" s="43"/>
      <c r="C51" s="43"/>
      <c r="D51" s="40"/>
      <c r="E51" s="43"/>
      <c r="F51" s="43"/>
      <c r="G51" s="43"/>
      <c r="H51" s="43"/>
      <c r="I51" s="43"/>
      <c r="J51" s="43"/>
      <c r="K51" s="43"/>
    </row>
    <row r="52" ht="19.5" customHeight="1">
      <c r="D52" s="45"/>
    </row>
    <row r="53" ht="19.5" customHeight="1">
      <c r="D53" s="45"/>
    </row>
    <row r="54" ht="19.5" customHeight="1">
      <c r="D54" s="45"/>
    </row>
    <row r="55" ht="19.5" customHeight="1">
      <c r="D55" s="45"/>
    </row>
    <row r="56" ht="19.5" customHeight="1">
      <c r="D56" s="45"/>
    </row>
  </sheetData>
  <sheetProtection/>
  <mergeCells count="6">
    <mergeCell ref="C41:D41"/>
    <mergeCell ref="E2:K2"/>
    <mergeCell ref="B1:D1"/>
    <mergeCell ref="A3:K3"/>
    <mergeCell ref="A38:D38"/>
    <mergeCell ref="C40:D40"/>
  </mergeCells>
  <printOptions/>
  <pageMargins left="0.5905511811023623" right="0.5905511811023623" top="0.5905511811023623" bottom="0.5905511811023623" header="0.5118110236220472" footer="0.5118110236220472"/>
  <pageSetup fitToHeight="2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140625" style="161" customWidth="1"/>
    <col min="2" max="2" width="61.7109375" style="161" customWidth="1"/>
    <col min="3" max="3" width="14.140625" style="161" customWidth="1"/>
    <col min="4" max="16384" width="9.140625" style="161" customWidth="1"/>
  </cols>
  <sheetData>
    <row r="1" spans="1:3" ht="21" customHeight="1">
      <c r="A1" s="280" t="s">
        <v>501</v>
      </c>
      <c r="B1" s="281"/>
      <c r="C1" s="281"/>
    </row>
    <row r="2" spans="1:2" ht="26.25" customHeight="1">
      <c r="A2" s="282" t="s">
        <v>410</v>
      </c>
      <c r="B2" s="282"/>
    </row>
    <row r="3" ht="9" customHeight="1"/>
    <row r="4" spans="1:3" ht="15.75">
      <c r="A4" s="283" t="s">
        <v>411</v>
      </c>
      <c r="B4" s="283"/>
      <c r="C4" s="283"/>
    </row>
    <row r="5" spans="1:3" ht="33" customHeight="1">
      <c r="A5" s="284" t="s">
        <v>412</v>
      </c>
      <c r="B5" s="284"/>
      <c r="C5" s="284"/>
    </row>
    <row r="6" ht="6.75" customHeight="1" thickBot="1"/>
    <row r="7" spans="1:3" ht="16.5" customHeight="1" thickBot="1" thickTop="1">
      <c r="A7" s="286" t="s">
        <v>413</v>
      </c>
      <c r="B7" s="287"/>
      <c r="C7" s="288"/>
    </row>
    <row r="8" spans="1:3" ht="16.5" customHeight="1" thickTop="1">
      <c r="A8" s="162"/>
      <c r="B8" s="163" t="s">
        <v>414</v>
      </c>
      <c r="C8" s="164">
        <v>-51676</v>
      </c>
    </row>
    <row r="9" spans="1:3" ht="18" customHeight="1">
      <c r="A9" s="165" t="s">
        <v>415</v>
      </c>
      <c r="B9" s="166" t="s">
        <v>416</v>
      </c>
      <c r="C9" s="167">
        <v>448523</v>
      </c>
    </row>
    <row r="10" spans="1:3" ht="16.5" customHeight="1">
      <c r="A10" s="168" t="s">
        <v>417</v>
      </c>
      <c r="B10" s="169" t="s">
        <v>418</v>
      </c>
      <c r="C10" s="170">
        <v>1807100</v>
      </c>
    </row>
    <row r="11" spans="1:3" ht="16.5" customHeight="1">
      <c r="A11" s="171"/>
      <c r="B11" s="169" t="s">
        <v>419</v>
      </c>
      <c r="C11" s="170">
        <v>96557</v>
      </c>
    </row>
    <row r="12" spans="1:3" ht="16.5" customHeight="1" thickBot="1">
      <c r="A12" s="289" t="s">
        <v>35</v>
      </c>
      <c r="B12" s="290"/>
      <c r="C12" s="172">
        <f>SUM(C8:C11)</f>
        <v>2300504</v>
      </c>
    </row>
    <row r="13" spans="1:3" ht="9.75" customHeight="1" thickBot="1" thickTop="1">
      <c r="A13" s="173"/>
      <c r="B13" s="174"/>
      <c r="C13" s="175"/>
    </row>
    <row r="14" spans="1:3" ht="16.5" customHeight="1" thickBot="1" thickTop="1">
      <c r="A14" s="291" t="s">
        <v>420</v>
      </c>
      <c r="B14" s="292"/>
      <c r="C14" s="293"/>
    </row>
    <row r="15" spans="1:3" ht="16.5" customHeight="1" thickTop="1">
      <c r="A15" s="176" t="s">
        <v>421</v>
      </c>
      <c r="B15" s="177" t="s">
        <v>422</v>
      </c>
      <c r="C15" s="164">
        <v>8750</v>
      </c>
    </row>
    <row r="16" spans="1:3" ht="16.5" customHeight="1">
      <c r="A16" s="168" t="s">
        <v>423</v>
      </c>
      <c r="B16" s="178" t="s">
        <v>88</v>
      </c>
      <c r="C16" s="170">
        <v>753600</v>
      </c>
    </row>
    <row r="17" spans="1:3" ht="16.5" customHeight="1">
      <c r="A17" s="168" t="s">
        <v>424</v>
      </c>
      <c r="B17" s="178" t="s">
        <v>425</v>
      </c>
      <c r="C17" s="170">
        <v>59920</v>
      </c>
    </row>
    <row r="18" spans="1:3" ht="16.5" customHeight="1">
      <c r="A18" s="168" t="s">
        <v>426</v>
      </c>
      <c r="B18" s="178" t="s">
        <v>89</v>
      </c>
      <c r="C18" s="170">
        <v>136050</v>
      </c>
    </row>
    <row r="19" spans="1:3" ht="16.5" customHeight="1">
      <c r="A19" s="168" t="s">
        <v>427</v>
      </c>
      <c r="B19" s="178" t="s">
        <v>179</v>
      </c>
      <c r="C19" s="170">
        <v>21250</v>
      </c>
    </row>
    <row r="20" spans="1:3" ht="16.5" customHeight="1">
      <c r="A20" s="168" t="s">
        <v>428</v>
      </c>
      <c r="B20" s="178" t="s">
        <v>429</v>
      </c>
      <c r="C20" s="170">
        <v>92200</v>
      </c>
    </row>
    <row r="21" spans="1:3" ht="16.5" customHeight="1">
      <c r="A21" s="168" t="s">
        <v>430</v>
      </c>
      <c r="B21" s="178" t="s">
        <v>431</v>
      </c>
      <c r="C21" s="170">
        <v>246130</v>
      </c>
    </row>
    <row r="22" spans="1:3" ht="16.5" customHeight="1">
      <c r="A22" s="168" t="s">
        <v>432</v>
      </c>
      <c r="B22" s="178" t="s">
        <v>433</v>
      </c>
      <c r="C22" s="170">
        <v>212250</v>
      </c>
    </row>
    <row r="23" spans="1:3" ht="16.5" customHeight="1">
      <c r="A23" s="168" t="s">
        <v>434</v>
      </c>
      <c r="B23" s="178" t="s">
        <v>435</v>
      </c>
      <c r="C23" s="170">
        <v>45210</v>
      </c>
    </row>
    <row r="24" spans="1:3" ht="16.5" customHeight="1">
      <c r="A24" s="168" t="s">
        <v>436</v>
      </c>
      <c r="B24" s="178" t="s">
        <v>180</v>
      </c>
      <c r="C24" s="170">
        <v>2100</v>
      </c>
    </row>
    <row r="25" spans="1:3" ht="16.5" customHeight="1">
      <c r="A25" s="168" t="s">
        <v>437</v>
      </c>
      <c r="B25" s="178" t="s">
        <v>165</v>
      </c>
      <c r="C25" s="170">
        <v>530304</v>
      </c>
    </row>
    <row r="26" spans="1:3" ht="16.5" customHeight="1">
      <c r="A26" s="168" t="s">
        <v>438</v>
      </c>
      <c r="B26" s="178" t="s">
        <v>439</v>
      </c>
      <c r="C26" s="170">
        <v>1200</v>
      </c>
    </row>
    <row r="27" spans="1:3" ht="14.25" customHeight="1">
      <c r="A27" s="168" t="s">
        <v>440</v>
      </c>
      <c r="B27" s="178" t="s">
        <v>441</v>
      </c>
      <c r="C27" s="170">
        <v>3600</v>
      </c>
    </row>
    <row r="28" spans="1:3" ht="18" customHeight="1">
      <c r="A28" s="168" t="s">
        <v>442</v>
      </c>
      <c r="B28" s="178" t="s">
        <v>443</v>
      </c>
      <c r="C28" s="170">
        <v>2000</v>
      </c>
    </row>
    <row r="29" spans="1:3" ht="15" customHeight="1">
      <c r="A29" s="168" t="s">
        <v>444</v>
      </c>
      <c r="B29" s="178" t="s">
        <v>445</v>
      </c>
      <c r="C29" s="170">
        <v>14000</v>
      </c>
    </row>
    <row r="30" spans="1:3" ht="16.5" customHeight="1">
      <c r="A30" s="168" t="s">
        <v>446</v>
      </c>
      <c r="B30" s="178" t="s">
        <v>176</v>
      </c>
      <c r="C30" s="170">
        <v>14700</v>
      </c>
    </row>
    <row r="31" spans="1:3" ht="16.5" customHeight="1">
      <c r="A31" s="168" t="s">
        <v>447</v>
      </c>
      <c r="B31" s="178" t="s">
        <v>448</v>
      </c>
      <c r="C31" s="170">
        <v>2700</v>
      </c>
    </row>
    <row r="32" spans="1:3" ht="16.5" customHeight="1">
      <c r="A32" s="168" t="s">
        <v>449</v>
      </c>
      <c r="B32" s="178" t="s">
        <v>181</v>
      </c>
      <c r="C32" s="170">
        <v>18940</v>
      </c>
    </row>
    <row r="33" spans="1:3" ht="16.5" customHeight="1">
      <c r="A33" s="168" t="s">
        <v>450</v>
      </c>
      <c r="B33" s="178" t="s">
        <v>182</v>
      </c>
      <c r="C33" s="170">
        <v>35000</v>
      </c>
    </row>
    <row r="34" spans="1:3" ht="16.5" customHeight="1">
      <c r="A34" s="168" t="s">
        <v>451</v>
      </c>
      <c r="B34" s="178" t="s">
        <v>452</v>
      </c>
      <c r="C34" s="170">
        <v>41200</v>
      </c>
    </row>
    <row r="35" spans="1:3" ht="16.5" customHeight="1">
      <c r="A35" s="168" t="s">
        <v>453</v>
      </c>
      <c r="B35" s="178" t="s">
        <v>454</v>
      </c>
      <c r="C35" s="170">
        <v>1400</v>
      </c>
    </row>
    <row r="36" spans="1:3" ht="15" customHeight="1">
      <c r="A36" s="168" t="s">
        <v>455</v>
      </c>
      <c r="B36" s="178" t="s">
        <v>456</v>
      </c>
      <c r="C36" s="170">
        <v>1000</v>
      </c>
    </row>
    <row r="37" spans="1:3" ht="15.75" customHeight="1">
      <c r="A37" s="168" t="s">
        <v>457</v>
      </c>
      <c r="B37" s="178" t="s">
        <v>458</v>
      </c>
      <c r="C37" s="170">
        <v>6000</v>
      </c>
    </row>
    <row r="38" spans="1:3" ht="18.75" customHeight="1">
      <c r="A38" s="168" t="s">
        <v>459</v>
      </c>
      <c r="B38" s="178" t="s">
        <v>460</v>
      </c>
      <c r="C38" s="170">
        <v>26000</v>
      </c>
    </row>
    <row r="39" spans="1:3" ht="16.5" customHeight="1">
      <c r="A39" s="171"/>
      <c r="B39" s="178" t="s">
        <v>461</v>
      </c>
      <c r="C39" s="170">
        <v>80000</v>
      </c>
    </row>
    <row r="40" spans="1:3" ht="16.5" customHeight="1">
      <c r="A40" s="171"/>
      <c r="B40" s="178" t="s">
        <v>462</v>
      </c>
      <c r="C40" s="170">
        <v>-55000</v>
      </c>
    </row>
    <row r="41" spans="1:3" ht="16.5" customHeight="1" thickBot="1">
      <c r="A41" s="289" t="s">
        <v>35</v>
      </c>
      <c r="B41" s="290"/>
      <c r="C41" s="172">
        <f>SUM(C15:C40)</f>
        <v>2300504</v>
      </c>
    </row>
    <row r="42" spans="1:3" ht="8.25" customHeight="1" thickTop="1">
      <c r="A42" s="173"/>
      <c r="B42" s="174"/>
      <c r="C42" s="175"/>
    </row>
    <row r="43" spans="1:3" ht="16.5" customHeight="1">
      <c r="A43" s="285" t="s">
        <v>463</v>
      </c>
      <c r="B43" s="285"/>
      <c r="C43" s="175"/>
    </row>
    <row r="44" spans="1:3" ht="16.5" customHeight="1">
      <c r="A44" s="285"/>
      <c r="B44" s="285"/>
      <c r="C44" s="175"/>
    </row>
    <row r="45" spans="1:3" ht="16.5" customHeight="1">
      <c r="A45" s="173"/>
      <c r="B45" s="174"/>
      <c r="C45" s="175"/>
    </row>
    <row r="46" spans="1:3" ht="16.5" customHeight="1">
      <c r="A46" s="173"/>
      <c r="B46" s="174"/>
      <c r="C46" s="175"/>
    </row>
    <row r="47" spans="1:3" ht="16.5" customHeight="1">
      <c r="A47" s="173"/>
      <c r="B47" s="174"/>
      <c r="C47" s="175"/>
    </row>
    <row r="48" spans="1:3" ht="16.5" customHeight="1">
      <c r="A48" s="173"/>
      <c r="B48" s="174"/>
      <c r="C48" s="175"/>
    </row>
    <row r="49" spans="1:3" ht="16.5" customHeight="1">
      <c r="A49" s="173"/>
      <c r="B49" s="174"/>
      <c r="C49" s="175"/>
    </row>
    <row r="50" spans="1:2" ht="16.5" customHeight="1">
      <c r="A50" s="173"/>
      <c r="B50" s="174"/>
    </row>
    <row r="51" spans="1:2" ht="16.5" customHeight="1">
      <c r="A51" s="173"/>
      <c r="B51" s="174"/>
    </row>
    <row r="52" spans="1:2" ht="16.5" customHeight="1">
      <c r="A52" s="173"/>
      <c r="B52" s="174"/>
    </row>
    <row r="53" spans="1:2" ht="16.5" customHeight="1">
      <c r="A53" s="173"/>
      <c r="B53" s="174"/>
    </row>
    <row r="54" spans="1:2" ht="16.5" customHeight="1">
      <c r="A54" s="173"/>
      <c r="B54" s="174"/>
    </row>
    <row r="55" ht="22.5" customHeight="1">
      <c r="A55" s="173"/>
    </row>
    <row r="56" ht="12.75">
      <c r="A56" s="173"/>
    </row>
    <row r="57" ht="12.75">
      <c r="A57" s="173"/>
    </row>
    <row r="58" ht="12.75">
      <c r="A58" s="173"/>
    </row>
    <row r="59" ht="12.75">
      <c r="A59" s="173"/>
    </row>
    <row r="60" ht="12.75">
      <c r="A60" s="173"/>
    </row>
    <row r="61" ht="12.75">
      <c r="A61" s="173"/>
    </row>
    <row r="62" ht="12.75">
      <c r="A62" s="173"/>
    </row>
    <row r="63" ht="12.75">
      <c r="A63" s="173"/>
    </row>
    <row r="64" ht="12.75">
      <c r="A64" s="173"/>
    </row>
    <row r="65" ht="12.75">
      <c r="A65" s="173"/>
    </row>
    <row r="66" ht="12.75">
      <c r="A66" s="173"/>
    </row>
    <row r="67" ht="12.75">
      <c r="A67" s="173"/>
    </row>
    <row r="68" ht="12.75">
      <c r="A68" s="173"/>
    </row>
    <row r="69" ht="12.75">
      <c r="A69" s="173"/>
    </row>
    <row r="70" ht="12.75">
      <c r="A70" s="173"/>
    </row>
    <row r="71" ht="12.75">
      <c r="A71" s="173"/>
    </row>
    <row r="72" ht="12.75">
      <c r="A72" s="173"/>
    </row>
    <row r="73" ht="12.75">
      <c r="A73" s="173"/>
    </row>
    <row r="74" ht="12.75">
      <c r="A74" s="173"/>
    </row>
    <row r="75" ht="12.75">
      <c r="A75" s="173"/>
    </row>
    <row r="76" ht="12.75">
      <c r="A76" s="173"/>
    </row>
    <row r="77" ht="12.75">
      <c r="A77" s="173"/>
    </row>
    <row r="78" ht="12.75">
      <c r="A78" s="173"/>
    </row>
    <row r="79" ht="12.75">
      <c r="A79" s="173"/>
    </row>
    <row r="80" ht="12.75">
      <c r="A80" s="173"/>
    </row>
    <row r="81" ht="12.75">
      <c r="A81" s="173"/>
    </row>
    <row r="82" ht="12.75">
      <c r="A82" s="173"/>
    </row>
    <row r="83" ht="12.75">
      <c r="A83" s="173"/>
    </row>
    <row r="84" ht="12.75">
      <c r="A84" s="173"/>
    </row>
    <row r="85" ht="12.75">
      <c r="A85" s="173"/>
    </row>
    <row r="86" ht="12.75">
      <c r="A86" s="173"/>
    </row>
    <row r="87" ht="12.75">
      <c r="A87" s="173"/>
    </row>
    <row r="88" ht="12.75">
      <c r="A88" s="173"/>
    </row>
    <row r="89" ht="12.75">
      <c r="A89" s="173"/>
    </row>
    <row r="90" ht="12.75">
      <c r="A90" s="173"/>
    </row>
    <row r="91" ht="12.75">
      <c r="A91" s="173"/>
    </row>
    <row r="92" ht="12.75">
      <c r="A92" s="173"/>
    </row>
    <row r="93" ht="12.75">
      <c r="A93" s="173"/>
    </row>
    <row r="94" ht="12.75">
      <c r="A94" s="173"/>
    </row>
    <row r="95" ht="12.75">
      <c r="A95" s="173"/>
    </row>
    <row r="96" ht="12.75">
      <c r="A96" s="173"/>
    </row>
    <row r="97" ht="12.75">
      <c r="A97" s="173"/>
    </row>
    <row r="98" ht="12.75">
      <c r="A98" s="173"/>
    </row>
    <row r="99" ht="12.75">
      <c r="A99" s="173"/>
    </row>
    <row r="100" ht="12.75">
      <c r="A100" s="173"/>
    </row>
    <row r="101" ht="12.75">
      <c r="A101" s="173"/>
    </row>
    <row r="102" ht="12.75">
      <c r="A102" s="173"/>
    </row>
    <row r="103" ht="12.75">
      <c r="A103" s="173"/>
    </row>
    <row r="104" ht="12.75">
      <c r="A104" s="173"/>
    </row>
    <row r="105" ht="12.75">
      <c r="A105" s="173"/>
    </row>
    <row r="106" ht="12.75">
      <c r="A106" s="173"/>
    </row>
    <row r="107" ht="12.75">
      <c r="A107" s="173"/>
    </row>
    <row r="108" ht="12.75">
      <c r="A108" s="173"/>
    </row>
    <row r="109" ht="12.75">
      <c r="A109" s="173"/>
    </row>
    <row r="110" ht="12.75">
      <c r="A110" s="173"/>
    </row>
    <row r="111" ht="12.75">
      <c r="A111" s="173"/>
    </row>
    <row r="112" ht="12.75">
      <c r="A112" s="173"/>
    </row>
    <row r="113" ht="12.75">
      <c r="A113" s="173"/>
    </row>
    <row r="114" ht="12.75">
      <c r="A114" s="173"/>
    </row>
    <row r="115" ht="12.75">
      <c r="A115" s="173"/>
    </row>
    <row r="116" ht="12.75">
      <c r="A116" s="173"/>
    </row>
    <row r="117" ht="12.75">
      <c r="A117" s="173"/>
    </row>
    <row r="118" ht="12.75">
      <c r="A118" s="173"/>
    </row>
    <row r="119" ht="12.75">
      <c r="A119" s="173"/>
    </row>
    <row r="120" ht="12.75">
      <c r="A120" s="173"/>
    </row>
    <row r="121" ht="12.75">
      <c r="A121" s="173"/>
    </row>
    <row r="122" ht="12.75">
      <c r="A122" s="173"/>
    </row>
    <row r="123" ht="12.75">
      <c r="A123" s="173"/>
    </row>
    <row r="124" ht="12.75">
      <c r="A124" s="173"/>
    </row>
    <row r="125" ht="12.75">
      <c r="A125" s="173"/>
    </row>
    <row r="126" ht="12.75">
      <c r="A126" s="173"/>
    </row>
    <row r="127" ht="12.75">
      <c r="A127" s="173"/>
    </row>
    <row r="128" ht="12.75">
      <c r="A128" s="173"/>
    </row>
    <row r="129" ht="12.75">
      <c r="A129" s="173"/>
    </row>
    <row r="130" ht="12.75">
      <c r="A130" s="173"/>
    </row>
    <row r="131" ht="12.75">
      <c r="A131" s="173"/>
    </row>
    <row r="132" ht="12.75">
      <c r="A132" s="173"/>
    </row>
    <row r="133" ht="12.75">
      <c r="A133" s="173"/>
    </row>
    <row r="134" ht="12.75">
      <c r="A134" s="173"/>
    </row>
    <row r="135" ht="12.75">
      <c r="A135" s="173"/>
    </row>
    <row r="136" ht="12.75">
      <c r="A136" s="173"/>
    </row>
    <row r="137" ht="12.75">
      <c r="A137" s="173"/>
    </row>
    <row r="138" ht="12.75">
      <c r="A138" s="173"/>
    </row>
    <row r="139" ht="12.75">
      <c r="A139" s="173"/>
    </row>
    <row r="140" ht="12.75">
      <c r="A140" s="173"/>
    </row>
    <row r="141" ht="12.75">
      <c r="A141" s="173"/>
    </row>
    <row r="142" ht="12.75">
      <c r="A142" s="173"/>
    </row>
    <row r="143" ht="12.75">
      <c r="A143" s="173"/>
    </row>
    <row r="144" ht="12.75">
      <c r="A144" s="173"/>
    </row>
    <row r="145" ht="12.75">
      <c r="A145" s="173"/>
    </row>
    <row r="146" ht="12.75">
      <c r="A146" s="173"/>
    </row>
    <row r="147" ht="12.75">
      <c r="A147" s="173"/>
    </row>
    <row r="148" ht="12.75">
      <c r="A148" s="173"/>
    </row>
    <row r="149" ht="12.75">
      <c r="A149" s="173"/>
    </row>
    <row r="150" ht="12.75">
      <c r="A150" s="173"/>
    </row>
    <row r="151" ht="12.75">
      <c r="A151" s="173"/>
    </row>
    <row r="152" ht="12.75">
      <c r="A152" s="173"/>
    </row>
    <row r="153" ht="12.75">
      <c r="A153" s="173"/>
    </row>
    <row r="154" ht="12.75">
      <c r="A154" s="173"/>
    </row>
    <row r="155" ht="12.75">
      <c r="A155" s="173"/>
    </row>
    <row r="156" ht="12.75">
      <c r="A156" s="173"/>
    </row>
    <row r="157" ht="12.75">
      <c r="A157" s="173"/>
    </row>
    <row r="158" ht="12.75">
      <c r="A158" s="173"/>
    </row>
    <row r="159" ht="12.75">
      <c r="A159" s="173"/>
    </row>
    <row r="160" ht="12.75">
      <c r="A160" s="173"/>
    </row>
    <row r="161" ht="12.75">
      <c r="A161" s="173"/>
    </row>
    <row r="162" ht="12.75">
      <c r="A162" s="173"/>
    </row>
    <row r="163" ht="12.75">
      <c r="A163" s="173"/>
    </row>
    <row r="164" ht="12.75">
      <c r="A164" s="173"/>
    </row>
    <row r="165" ht="12.75">
      <c r="A165" s="173"/>
    </row>
    <row r="166" ht="12.75">
      <c r="A166" s="173"/>
    </row>
    <row r="167" ht="12.75">
      <c r="A167" s="173"/>
    </row>
    <row r="168" ht="12.75">
      <c r="A168" s="173"/>
    </row>
    <row r="169" ht="12.75">
      <c r="A169" s="173"/>
    </row>
    <row r="170" ht="12.75">
      <c r="A170" s="173"/>
    </row>
    <row r="171" ht="12.75">
      <c r="A171" s="173"/>
    </row>
    <row r="172" ht="12.75">
      <c r="A172" s="173"/>
    </row>
    <row r="173" ht="12.75">
      <c r="A173" s="173"/>
    </row>
    <row r="174" ht="12.75">
      <c r="A174" s="173"/>
    </row>
    <row r="175" ht="12.75">
      <c r="A175" s="173"/>
    </row>
    <row r="176" ht="12.75">
      <c r="A176" s="173"/>
    </row>
    <row r="177" ht="12.75">
      <c r="A177" s="173"/>
    </row>
    <row r="178" ht="12.75">
      <c r="A178" s="173"/>
    </row>
    <row r="179" ht="12.75">
      <c r="A179" s="173"/>
    </row>
    <row r="180" ht="12.75">
      <c r="A180" s="173"/>
    </row>
    <row r="181" ht="12.75">
      <c r="A181" s="173"/>
    </row>
    <row r="182" ht="12.75">
      <c r="A182" s="173"/>
    </row>
    <row r="183" ht="12.75">
      <c r="A183" s="173"/>
    </row>
    <row r="184" ht="12.75">
      <c r="A184" s="173"/>
    </row>
    <row r="185" ht="12.75">
      <c r="A185" s="173"/>
    </row>
    <row r="186" ht="12.75">
      <c r="A186" s="173"/>
    </row>
    <row r="187" ht="12.75">
      <c r="A187" s="173"/>
    </row>
    <row r="188" ht="12.75">
      <c r="A188" s="173"/>
    </row>
    <row r="189" ht="12.75">
      <c r="A189" s="173"/>
    </row>
    <row r="190" ht="12.75">
      <c r="A190" s="173"/>
    </row>
    <row r="191" ht="12.75">
      <c r="A191" s="173"/>
    </row>
    <row r="192" ht="12.75">
      <c r="A192" s="173"/>
    </row>
    <row r="193" ht="12.75">
      <c r="A193" s="173"/>
    </row>
    <row r="194" ht="12.75">
      <c r="A194" s="173"/>
    </row>
    <row r="195" ht="12.75">
      <c r="A195" s="173"/>
    </row>
    <row r="196" ht="12.75">
      <c r="A196" s="173"/>
    </row>
    <row r="197" ht="12.75">
      <c r="A197" s="173"/>
    </row>
    <row r="198" ht="12.75">
      <c r="A198" s="173"/>
    </row>
    <row r="199" ht="12.75">
      <c r="A199" s="173"/>
    </row>
  </sheetData>
  <sheetProtection/>
  <mergeCells count="10">
    <mergeCell ref="A1:C1"/>
    <mergeCell ref="A2:B2"/>
    <mergeCell ref="A4:C4"/>
    <mergeCell ref="A5:C5"/>
    <mergeCell ref="A43:B43"/>
    <mergeCell ref="A44:B44"/>
    <mergeCell ref="A7:C7"/>
    <mergeCell ref="A12:B12"/>
    <mergeCell ref="A14:C14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39.57421875" style="0" customWidth="1"/>
    <col min="5" max="6" width="12.28125" style="0" customWidth="1"/>
  </cols>
  <sheetData>
    <row r="1" spans="1:6" ht="12.75">
      <c r="A1" s="296" t="s">
        <v>502</v>
      </c>
      <c r="B1" s="296"/>
      <c r="C1" s="296"/>
      <c r="D1" s="296"/>
      <c r="E1" s="296"/>
      <c r="F1" s="296"/>
    </row>
    <row r="2" spans="3:6" ht="32.25" customHeight="1">
      <c r="C2" s="294" t="s">
        <v>464</v>
      </c>
      <c r="D2" s="294"/>
      <c r="E2" s="294"/>
      <c r="F2" s="179"/>
    </row>
    <row r="3" ht="12.75">
      <c r="D3" s="180"/>
    </row>
    <row r="4" spans="1:6" ht="23.25" customHeight="1">
      <c r="A4" s="295" t="s">
        <v>465</v>
      </c>
      <c r="B4" s="295"/>
      <c r="C4" s="295"/>
      <c r="D4" s="295"/>
      <c r="E4" s="295"/>
      <c r="F4" s="295"/>
    </row>
    <row r="5" spans="1:6" ht="20.25" customHeight="1">
      <c r="A5" s="295" t="s">
        <v>466</v>
      </c>
      <c r="B5" s="295"/>
      <c r="C5" s="295"/>
      <c r="D5" s="295"/>
      <c r="E5" s="295"/>
      <c r="F5" s="295"/>
    </row>
    <row r="6" spans="1:6" ht="19.5" customHeight="1">
      <c r="A6" s="302" t="s">
        <v>467</v>
      </c>
      <c r="B6" s="302"/>
      <c r="C6" s="302"/>
      <c r="D6" s="302"/>
      <c r="E6" s="302"/>
      <c r="F6" s="302"/>
    </row>
    <row r="7" spans="4:6" ht="13.5" thickBot="1">
      <c r="D7" s="180"/>
      <c r="F7" s="180" t="s">
        <v>468</v>
      </c>
    </row>
    <row r="8" spans="1:6" ht="24.75" customHeight="1" thickBot="1" thickTop="1">
      <c r="A8" s="181" t="s">
        <v>469</v>
      </c>
      <c r="B8" s="182" t="s">
        <v>470</v>
      </c>
      <c r="C8" s="182" t="s">
        <v>18</v>
      </c>
      <c r="D8" s="182" t="s">
        <v>471</v>
      </c>
      <c r="E8" s="182" t="s">
        <v>3</v>
      </c>
      <c r="F8" s="183" t="s">
        <v>4</v>
      </c>
    </row>
    <row r="9" spans="1:6" ht="19.5" customHeight="1" thickTop="1">
      <c r="A9" s="184"/>
      <c r="B9" s="185"/>
      <c r="C9" s="185"/>
      <c r="D9" s="186" t="s">
        <v>472</v>
      </c>
      <c r="E9" s="187">
        <v>0</v>
      </c>
      <c r="F9" s="188"/>
    </row>
    <row r="10" spans="1:6" ht="19.5" customHeight="1">
      <c r="A10" s="189"/>
      <c r="B10" s="190"/>
      <c r="C10" s="190"/>
      <c r="D10" s="191" t="s">
        <v>3</v>
      </c>
      <c r="E10" s="192">
        <f>SUM(E11)</f>
        <v>194500</v>
      </c>
      <c r="F10" s="193"/>
    </row>
    <row r="11" spans="1:6" ht="19.5" customHeight="1">
      <c r="A11" s="194" t="s">
        <v>67</v>
      </c>
      <c r="B11" s="195"/>
      <c r="C11" s="195"/>
      <c r="D11" s="191" t="s">
        <v>170</v>
      </c>
      <c r="E11" s="196">
        <f>E12+E14</f>
        <v>194500</v>
      </c>
      <c r="F11" s="193"/>
    </row>
    <row r="12" spans="1:6" ht="19.5" customHeight="1">
      <c r="A12" s="197" t="s">
        <v>67</v>
      </c>
      <c r="B12" s="198" t="s">
        <v>473</v>
      </c>
      <c r="C12" s="198"/>
      <c r="D12" s="199" t="s">
        <v>474</v>
      </c>
      <c r="E12" s="234">
        <f>SUM(E13)</f>
        <v>26500</v>
      </c>
      <c r="F12" s="193"/>
    </row>
    <row r="13" spans="1:6" ht="19.5" customHeight="1">
      <c r="A13" s="197" t="s">
        <v>67</v>
      </c>
      <c r="B13" s="198" t="s">
        <v>473</v>
      </c>
      <c r="C13" s="195" t="s">
        <v>110</v>
      </c>
      <c r="D13" s="200" t="s">
        <v>475</v>
      </c>
      <c r="E13" s="201">
        <f>6000+4500+4500+7500+4000+168000-168000</f>
        <v>26500</v>
      </c>
      <c r="F13" s="193"/>
    </row>
    <row r="14" spans="1:6" ht="19.5" customHeight="1">
      <c r="A14" s="197" t="s">
        <v>67</v>
      </c>
      <c r="B14" s="198" t="s">
        <v>73</v>
      </c>
      <c r="C14" s="198"/>
      <c r="D14" s="199" t="s">
        <v>497</v>
      </c>
      <c r="E14" s="234">
        <f>SUM(E15)</f>
        <v>168000</v>
      </c>
      <c r="F14" s="193"/>
    </row>
    <row r="15" spans="1:6" ht="19.5" customHeight="1">
      <c r="A15" s="197" t="s">
        <v>67</v>
      </c>
      <c r="B15" s="198" t="s">
        <v>73</v>
      </c>
      <c r="C15" s="195" t="s">
        <v>110</v>
      </c>
      <c r="D15" s="200" t="s">
        <v>475</v>
      </c>
      <c r="E15" s="201">
        <v>168000</v>
      </c>
      <c r="F15" s="193"/>
    </row>
    <row r="16" spans="1:6" ht="19.5" customHeight="1">
      <c r="A16" s="197"/>
      <c r="B16" s="198"/>
      <c r="C16" s="195"/>
      <c r="D16" s="191" t="s">
        <v>35</v>
      </c>
      <c r="E16" s="192">
        <f>E10+E9</f>
        <v>194500</v>
      </c>
      <c r="F16" s="193"/>
    </row>
    <row r="17" spans="1:6" ht="19.5" customHeight="1">
      <c r="A17" s="197"/>
      <c r="B17" s="198"/>
      <c r="C17" s="195"/>
      <c r="D17" s="191" t="s">
        <v>4</v>
      </c>
      <c r="E17" s="196"/>
      <c r="F17" s="202">
        <f>F18</f>
        <v>194500</v>
      </c>
    </row>
    <row r="18" spans="1:6" ht="19.5" customHeight="1">
      <c r="A18" s="194" t="s">
        <v>67</v>
      </c>
      <c r="B18" s="195"/>
      <c r="C18" s="195"/>
      <c r="D18" s="191" t="s">
        <v>170</v>
      </c>
      <c r="E18" s="196"/>
      <c r="F18" s="193">
        <f>F19+F22</f>
        <v>194500</v>
      </c>
    </row>
    <row r="19" spans="1:6" ht="19.5" customHeight="1">
      <c r="A19" s="197" t="s">
        <v>67</v>
      </c>
      <c r="B19" s="198" t="s">
        <v>473</v>
      </c>
      <c r="C19" s="195"/>
      <c r="D19" s="199" t="s">
        <v>474</v>
      </c>
      <c r="E19" s="196"/>
      <c r="F19" s="233">
        <f>SUM(F20:F21)</f>
        <v>26500</v>
      </c>
    </row>
    <row r="20" spans="1:6" ht="19.5" customHeight="1">
      <c r="A20" s="197" t="s">
        <v>67</v>
      </c>
      <c r="B20" s="198" t="s">
        <v>473</v>
      </c>
      <c r="C20" s="195" t="s">
        <v>70</v>
      </c>
      <c r="D20" s="204" t="s">
        <v>86</v>
      </c>
      <c r="E20" s="196"/>
      <c r="F20" s="193">
        <f>5500+3500+3500+6000+3500+20000-20000</f>
        <v>22000</v>
      </c>
    </row>
    <row r="21" spans="1:6" ht="19.5" customHeight="1">
      <c r="A21" s="197" t="s">
        <v>67</v>
      </c>
      <c r="B21" s="198" t="s">
        <v>473</v>
      </c>
      <c r="C21" s="195" t="s">
        <v>71</v>
      </c>
      <c r="D21" s="205" t="s">
        <v>165</v>
      </c>
      <c r="E21" s="196"/>
      <c r="F21" s="193">
        <f>500+1000+1000+1500+500+5500-5500</f>
        <v>4500</v>
      </c>
    </row>
    <row r="22" spans="1:6" ht="19.5" customHeight="1">
      <c r="A22" s="197" t="s">
        <v>67</v>
      </c>
      <c r="B22" s="198" t="s">
        <v>73</v>
      </c>
      <c r="C22" s="195"/>
      <c r="D22" s="199" t="s">
        <v>497</v>
      </c>
      <c r="E22" s="196"/>
      <c r="F22" s="233">
        <f>SUM(F23:F28)</f>
        <v>168000</v>
      </c>
    </row>
    <row r="23" spans="1:6" ht="19.5" customHeight="1">
      <c r="A23" s="197" t="s">
        <v>67</v>
      </c>
      <c r="B23" s="198" t="s">
        <v>73</v>
      </c>
      <c r="C23" s="195" t="s">
        <v>476</v>
      </c>
      <c r="D23" s="203" t="s">
        <v>429</v>
      </c>
      <c r="E23" s="196"/>
      <c r="F23" s="193">
        <v>10000</v>
      </c>
    </row>
    <row r="24" spans="1:6" ht="19.5" customHeight="1">
      <c r="A24" s="197" t="s">
        <v>67</v>
      </c>
      <c r="B24" s="198" t="s">
        <v>73</v>
      </c>
      <c r="C24" s="195" t="s">
        <v>477</v>
      </c>
      <c r="D24" s="203" t="s">
        <v>478</v>
      </c>
      <c r="E24" s="196"/>
      <c r="F24" s="193">
        <v>2000</v>
      </c>
    </row>
    <row r="25" spans="1:6" ht="19.5" customHeight="1">
      <c r="A25" s="197" t="s">
        <v>67</v>
      </c>
      <c r="B25" s="198" t="s">
        <v>73</v>
      </c>
      <c r="C25" s="195" t="s">
        <v>479</v>
      </c>
      <c r="D25" s="203" t="s">
        <v>480</v>
      </c>
      <c r="E25" s="196"/>
      <c r="F25" s="193">
        <v>500</v>
      </c>
    </row>
    <row r="26" spans="1:6" ht="19.5" customHeight="1">
      <c r="A26" s="197" t="s">
        <v>67</v>
      </c>
      <c r="B26" s="198" t="s">
        <v>73</v>
      </c>
      <c r="C26" s="195" t="s">
        <v>70</v>
      </c>
      <c r="D26" s="204" t="s">
        <v>86</v>
      </c>
      <c r="E26" s="196"/>
      <c r="F26" s="193">
        <v>20000</v>
      </c>
    </row>
    <row r="27" spans="1:6" ht="19.5" customHeight="1">
      <c r="A27" s="197" t="s">
        <v>67</v>
      </c>
      <c r="B27" s="198" t="s">
        <v>73</v>
      </c>
      <c r="C27" s="195" t="s">
        <v>481</v>
      </c>
      <c r="D27" s="204" t="s">
        <v>482</v>
      </c>
      <c r="E27" s="196"/>
      <c r="F27" s="193">
        <v>130000</v>
      </c>
    </row>
    <row r="28" spans="1:6" ht="19.5" customHeight="1">
      <c r="A28" s="197" t="s">
        <v>67</v>
      </c>
      <c r="B28" s="198" t="s">
        <v>73</v>
      </c>
      <c r="C28" s="195" t="s">
        <v>71</v>
      </c>
      <c r="D28" s="205" t="s">
        <v>165</v>
      </c>
      <c r="E28" s="196"/>
      <c r="F28" s="193">
        <v>5500</v>
      </c>
    </row>
    <row r="29" spans="1:6" ht="19.5" customHeight="1" thickBot="1">
      <c r="A29" s="206"/>
      <c r="B29" s="207"/>
      <c r="C29" s="208"/>
      <c r="D29" s="209" t="s">
        <v>35</v>
      </c>
      <c r="E29" s="210"/>
      <c r="F29" s="211">
        <f>F17</f>
        <v>194500</v>
      </c>
    </row>
    <row r="30" spans="1:6" ht="19.5" customHeight="1" thickBot="1" thickTop="1">
      <c r="A30" s="303" t="s">
        <v>483</v>
      </c>
      <c r="B30" s="304"/>
      <c r="C30" s="304"/>
      <c r="D30" s="305"/>
      <c r="E30" s="212">
        <f>E16</f>
        <v>194500</v>
      </c>
      <c r="F30" s="213">
        <f>F29</f>
        <v>194500</v>
      </c>
    </row>
    <row r="31" spans="1:6" ht="13.5" thickTop="1">
      <c r="A31" s="214"/>
      <c r="B31" s="214"/>
      <c r="C31" s="214"/>
      <c r="E31" s="175"/>
      <c r="F31" s="175"/>
    </row>
    <row r="32" spans="1:6" ht="44.25" customHeight="1">
      <c r="A32" s="297" t="s">
        <v>484</v>
      </c>
      <c r="B32" s="306"/>
      <c r="C32" s="307" t="s">
        <v>485</v>
      </c>
      <c r="D32" s="307"/>
      <c r="E32" s="307"/>
      <c r="F32" s="307"/>
    </row>
    <row r="33" spans="1:6" ht="45" customHeight="1">
      <c r="A33" s="297" t="s">
        <v>486</v>
      </c>
      <c r="B33" s="298"/>
      <c r="C33" s="299" t="s">
        <v>487</v>
      </c>
      <c r="D33" s="299"/>
      <c r="E33" s="299"/>
      <c r="F33" s="299"/>
    </row>
    <row r="34" spans="1:6" ht="16.5" customHeight="1" thickBot="1">
      <c r="A34" s="215"/>
      <c r="B34" s="216"/>
      <c r="C34" s="217"/>
      <c r="D34" s="217"/>
      <c r="E34" s="217"/>
      <c r="F34" s="217"/>
    </row>
    <row r="35" spans="3:8" ht="16.5" customHeight="1" thickBot="1" thickTop="1">
      <c r="C35" s="300" t="s">
        <v>488</v>
      </c>
      <c r="D35" s="301"/>
      <c r="E35" s="218" t="s">
        <v>484</v>
      </c>
      <c r="F35" s="219" t="s">
        <v>486</v>
      </c>
      <c r="H35" s="220"/>
    </row>
    <row r="36" spans="1:6" ht="16.5" customHeight="1" thickTop="1">
      <c r="A36" s="221"/>
      <c r="B36" s="221"/>
      <c r="C36" s="222" t="s">
        <v>489</v>
      </c>
      <c r="D36" s="223" t="s">
        <v>490</v>
      </c>
      <c r="E36" s="224">
        <v>4000</v>
      </c>
      <c r="F36" s="225">
        <v>4000</v>
      </c>
    </row>
    <row r="37" spans="1:6" ht="16.5" customHeight="1">
      <c r="A37" s="221"/>
      <c r="B37" s="221"/>
      <c r="C37" s="222" t="s">
        <v>489</v>
      </c>
      <c r="D37" s="223" t="s">
        <v>491</v>
      </c>
      <c r="E37" s="224">
        <v>7500</v>
      </c>
      <c r="F37" s="225">
        <v>7500</v>
      </c>
    </row>
    <row r="38" spans="1:6" ht="16.5" customHeight="1">
      <c r="A38" s="221"/>
      <c r="B38" s="221"/>
      <c r="C38" s="222" t="s">
        <v>489</v>
      </c>
      <c r="D38" s="223" t="s">
        <v>492</v>
      </c>
      <c r="E38" s="224">
        <v>4500</v>
      </c>
      <c r="F38" s="225">
        <v>4500</v>
      </c>
    </row>
    <row r="39" spans="1:6" ht="16.5" customHeight="1">
      <c r="A39" s="221"/>
      <c r="B39" s="221"/>
      <c r="C39" s="222" t="s">
        <v>489</v>
      </c>
      <c r="D39" s="223" t="s">
        <v>493</v>
      </c>
      <c r="E39" s="224">
        <v>4500</v>
      </c>
      <c r="F39" s="225">
        <v>4500</v>
      </c>
    </row>
    <row r="40" spans="1:6" ht="16.5" customHeight="1">
      <c r="A40" s="221"/>
      <c r="B40" s="221"/>
      <c r="C40" s="222" t="s">
        <v>494</v>
      </c>
      <c r="D40" s="223" t="s">
        <v>495</v>
      </c>
      <c r="E40" s="224">
        <v>168000</v>
      </c>
      <c r="F40" s="225">
        <v>168000</v>
      </c>
    </row>
    <row r="41" spans="1:6" ht="16.5" customHeight="1" thickBot="1">
      <c r="A41" s="221"/>
      <c r="B41" s="221"/>
      <c r="C41" s="226" t="s">
        <v>489</v>
      </c>
      <c r="D41" s="227" t="s">
        <v>496</v>
      </c>
      <c r="E41" s="228">
        <v>6000</v>
      </c>
      <c r="F41" s="229">
        <v>6000</v>
      </c>
    </row>
    <row r="42" spans="4:6" ht="16.5" customHeight="1" thickBot="1" thickTop="1">
      <c r="D42" s="230" t="s">
        <v>2</v>
      </c>
      <c r="E42" s="231">
        <f>SUM(E36:E41)</f>
        <v>194500</v>
      </c>
      <c r="F42" s="232">
        <f>SUM(F36:F41)</f>
        <v>194500</v>
      </c>
    </row>
    <row r="43" ht="13.5" thickTop="1"/>
  </sheetData>
  <sheetProtection/>
  <mergeCells count="11">
    <mergeCell ref="C35:D35"/>
    <mergeCell ref="A6:F6"/>
    <mergeCell ref="A30:D30"/>
    <mergeCell ref="A32:B32"/>
    <mergeCell ref="C32:F32"/>
    <mergeCell ref="C2:E2"/>
    <mergeCell ref="A4:F4"/>
    <mergeCell ref="A5:F5"/>
    <mergeCell ref="A1:F1"/>
    <mergeCell ref="A33:B33"/>
    <mergeCell ref="C33:F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j.ostrowska</cp:lastModifiedBy>
  <cp:lastPrinted>2012-06-21T07:19:59Z</cp:lastPrinted>
  <dcterms:created xsi:type="dcterms:W3CDTF">2011-03-08T15:49:43Z</dcterms:created>
  <dcterms:modified xsi:type="dcterms:W3CDTF">2012-06-21T07:22:16Z</dcterms:modified>
  <cp:category/>
  <cp:version/>
  <cp:contentType/>
  <cp:contentStatus/>
</cp:coreProperties>
</file>