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załacznik nr 1" sheetId="1" r:id="rId1"/>
    <sheet name="załacznik nr 2" sheetId="2" r:id="rId2"/>
    <sheet name="załacznik nr 3" sheetId="3" r:id="rId3"/>
    <sheet name="załacznik nr 4" sheetId="4" r:id="rId4"/>
    <sheet name="załacznik nr 5" sheetId="5" r:id="rId5"/>
  </sheets>
  <definedNames>
    <definedName name="_xlnm.Print_Titles" localSheetId="2">'załacznik nr 3'!$6:$6</definedName>
    <definedName name="_xlnm.Print_Titles" localSheetId="3">'załacznik nr 4'!$7:$8</definedName>
  </definedNames>
  <calcPr fullCalcOnLoad="1"/>
</workbook>
</file>

<file path=xl/sharedStrings.xml><?xml version="1.0" encoding="utf-8"?>
<sst xmlns="http://schemas.openxmlformats.org/spreadsheetml/2006/main" count="512" uniqueCount="236">
  <si>
    <t>Dział</t>
  </si>
  <si>
    <t>Rozdział</t>
  </si>
  <si>
    <t>Paragraf</t>
  </si>
  <si>
    <t>Treść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</si>
  <si>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</si>
  <si>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</si>
  <si>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</si>
  <si>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</si>
  <si>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</si>
  <si>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</si>
  <si>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</si>
  <si>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</si>
  <si>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600</t>
  </si>
  <si>
    <t>Transport i łączność</t>
  </si>
  <si>
    <t>60016</t>
  </si>
  <si>
    <t>Drogi publiczne gminne</t>
  </si>
  <si>
    <t>2030</t>
  </si>
  <si>
    <t>Dotacje celowe otrzymane z budżetu państwa na realizację własnych zadań bieżących gmin (związków gmin)</t>
  </si>
  <si>
    <t>6260</t>
  </si>
  <si>
    <t>Dotacje otrzymane z funduszy celowych na finansowanie lub dofinansowanie kosztów realizacji inwestycji i zakupów inwestycyjnych jednostek sektora finansów publicznych</t>
  </si>
  <si>
    <t>700</t>
  </si>
  <si>
    <t>Gospodarka mieszkaniowa</t>
  </si>
  <si>
    <t>70005</t>
  </si>
  <si>
    <t>Gospodarka gruntami i nieruchomościami</t>
  </si>
  <si>
    <t>70095</t>
  </si>
  <si>
    <t>0920</t>
  </si>
  <si>
    <t>Pozostałe odsetki</t>
  </si>
  <si>
    <t>710</t>
  </si>
  <si>
    <t>Działalność usługowa</t>
  </si>
  <si>
    <t>71004</t>
  </si>
  <si>
    <t>Plany zagospodarowania przestrzennego</t>
  </si>
  <si>
    <t>0960</t>
  </si>
  <si>
    <t>Otrzymane spadki, zapisy i darowizny w postaci pieniężnej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</si>
  <si>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</si>
  <si>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</si>
  <si>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</si>
  <si>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</si>
  <si>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</si>
  <si>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</si>
  <si>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</si>
  <si>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</si>
  <si>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75095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</si>
  <si>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</si>
  <si>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</si>
  <si>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</si>
  <si>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</si>
  <si>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</si>
  <si>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</si>
  <si>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0690</t>
  </si>
  <si>
    <t>Wpływy z różnych opłat</t>
  </si>
  <si>
    <t>75616</t>
  </si>
  <si>
    <t>0910</t>
  </si>
  <si>
    <t>Odsetki od nieterminowych wpłat z tytułu podatków i opłat</t>
  </si>
  <si>
    <t>758</t>
  </si>
  <si>
    <t>Różne rozliczenia</t>
  </si>
  <si>
    <t>75814</t>
  </si>
  <si>
    <t>Różne rozliczenia finansowe</t>
  </si>
  <si>
    <t>801</t>
  </si>
  <si>
    <t>Oświata i wychowanie</t>
  </si>
  <si>
    <t>80101</t>
  </si>
  <si>
    <t>Szkoły podstawowe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</si>
  <si>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</si>
  <si>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</si>
  <si>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854</t>
  </si>
  <si>
    <t>Edukacyjna opieka wychowawcza</t>
  </si>
  <si>
    <t>85412</t>
  </si>
  <si>
    <t>Kolonie i obozy oraz inne formy wypoczynku dzieci i młodzieży szkolnej, a także szkolenia młodzieży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</si>
  <si>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</si>
  <si>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</si>
  <si>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</si>
  <si>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</si>
  <si>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Załącznik Nr 1 do Uchwały Rady Gminy Chojnów</t>
  </si>
  <si>
    <t>DOCHODY</t>
  </si>
  <si>
    <t>Zmniejszenia</t>
  </si>
  <si>
    <t>Zwiększenia</t>
  </si>
  <si>
    <t>Razem</t>
  </si>
  <si>
    <t>Przychody z zaciągniętych pożyczek i kredytów na rynku krajowym</t>
  </si>
  <si>
    <t>RAZEM</t>
  </si>
  <si>
    <t>01010</t>
  </si>
  <si>
    <t>Infrastruktura wodociągowa i sanitacyjna wsi</t>
  </si>
  <si>
    <t>4300</t>
  </si>
  <si>
    <t>Zakup usług pozostałych</t>
  </si>
  <si>
    <t>6050</t>
  </si>
  <si>
    <t>Wydatki inwestycyjne jednostek budżetowych</t>
  </si>
  <si>
    <t>4270</t>
  </si>
  <si>
    <t>Zakup usług remontowych</t>
  </si>
  <si>
    <t>4210</t>
  </si>
  <si>
    <t>Zakup materiałów i wyposażenia</t>
  </si>
  <si>
    <t>4260</t>
  </si>
  <si>
    <t>Zakup energii</t>
  </si>
  <si>
    <t>4530</t>
  </si>
  <si>
    <t>Podatek od towarów i usług (VAT).</t>
  </si>
  <si>
    <t>754</t>
  </si>
  <si>
    <t>75412</t>
  </si>
  <si>
    <t>Ochotnicze straże pożarne</t>
  </si>
  <si>
    <t>4610</t>
  </si>
  <si>
    <t>Koszty postępowania sądowego i prokuratorskiego</t>
  </si>
  <si>
    <t>852</t>
  </si>
  <si>
    <t>85295</t>
  </si>
  <si>
    <t>3110</t>
  </si>
  <si>
    <t>Świadczenia społeczne</t>
  </si>
  <si>
    <t>90003</t>
  </si>
  <si>
    <t>Oczyszczanie miast i wsi</t>
  </si>
  <si>
    <t>90015</t>
  </si>
  <si>
    <t>Oświetlenie ulic, placów i dróg</t>
  </si>
  <si>
    <t>6060</t>
  </si>
  <si>
    <t>Wydatki na zakupy inwestycyjne jednostek budżetowych</t>
  </si>
  <si>
    <t>921</t>
  </si>
  <si>
    <t>92116</t>
  </si>
  <si>
    <t>Biblioteki</t>
  </si>
  <si>
    <t>6220</t>
  </si>
  <si>
    <t>Dotacje celowe z budżetu na finansowanie lub dofinansowanie kosztów realizacji inwestycji i zakupów inwestycyjnych innych jednostek sektora finansów publicznych</t>
  </si>
  <si>
    <t>WYDATKI</t>
  </si>
  <si>
    <t>Załącznik Nr 2 do Uchwały Rady Gminy Chojnów</t>
  </si>
  <si>
    <t>Kultura i ochrona dziedzictwa narodowego</t>
  </si>
  <si>
    <t>Bezpieczeństwo publiczne i ochrona przeciwpożarowa</t>
  </si>
  <si>
    <t>Pomoc społeczna</t>
  </si>
  <si>
    <t>PLAN ZADAŃ INWESTYCYJNYCH NA ROK 2010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</si>
  <si>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</si>
  <si>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</si>
  <si>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</si>
  <si>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</si>
  <si>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</si>
  <si>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</si>
  <si>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</si>
  <si>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</si>
  <si>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Wodociąg Goliszów.</t>
  </si>
  <si>
    <t>Budowa kanalizacji sanitarnej  dla wsi Rokitki Etap II,</t>
  </si>
  <si>
    <t>6058</t>
  </si>
  <si>
    <t>Budowa sieci wodno - kanalizacyjnej dla wsi Pawlikowice etap II</t>
  </si>
  <si>
    <t>6059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</si>
  <si>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</si>
  <si>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</si>
  <si>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</si>
  <si>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Wykonanie projektu przyłącza energetycznego oczyszczalni ścieków w Zamienicach</t>
  </si>
  <si>
    <t>Modernizacja sieci wodociągowej Konradówka - Gołaczów</t>
  </si>
  <si>
    <t>Modernizacja sieci wodno - kanalizacyjnej Dobroszów Siedliska</t>
  </si>
  <si>
    <t>Remont drogi gminnej w Niedźwiedzicach</t>
  </si>
  <si>
    <t>Budowa chodnika we wsi Rokitki - etap I wraz z poszerzeniem jezdni drogi - etap II</t>
  </si>
  <si>
    <t>Modernizacja dróg gminnych w miejscowości Osetnica, Okmiany i Jaroszówka</t>
  </si>
  <si>
    <t>Adaptacja budynku biblioteki gminnej na mieszkania</t>
  </si>
  <si>
    <t>Zakup  gruntów  ANR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</si>
  <si>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</si>
  <si>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</si>
  <si>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</si>
  <si>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Modernizacja zaplecza remizy OSP w Witkowie</t>
  </si>
  <si>
    <t>Modernizacja Remizy OSP w Niedżwiedzicach</t>
  </si>
  <si>
    <t>Zakup gruntów przyległych do Remizy OSP w Krzywej</t>
  </si>
  <si>
    <t>Wykonanie tablicy pamiątkowej dla projektu pn.: "Budowa sali sportowej przy Szkole Podstawowej w  Krzywej 52"</t>
  </si>
  <si>
    <t>Zakup punktów oświetleniowych na terenie miejscowości: Groble, Konradówka - Piotrowice, Michów, Osetnica</t>
  </si>
  <si>
    <t>90095</t>
  </si>
  <si>
    <t>Dotacja celowa na budowę schroniska dla zwierząt</t>
  </si>
  <si>
    <t>92109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</si>
  <si>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</si>
  <si>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</si>
  <si>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</si>
  <si>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</si>
  <si>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</si>
  <si>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Wykonanie projektu pn.:Remont Gminnego Ośrodka Kultury i Rekreacji w Piotrowicach obejmujący: Inwentaryzację architektoniczną budynku, projekt wymiany okien, projekt wymiany sieci wodnej, kanalizacyjnej, elektrycznej oraz centralnego ogrzewania.</t>
  </si>
  <si>
    <t>Remont Gminnego Ośrodka Kultury i Rekreacji w Piotrowicach obejmujący wymianę okien - etap I</t>
  </si>
  <si>
    <t>Dotacja na budowę punktu bibliotecznego wraz z zapleczem szkoleniowo - warsztatowym we wsi Witków</t>
  </si>
  <si>
    <t>Dotacja na modernizację ogrzewania Gminnej Biblioteki Publicznej w Chojnowie z/s w Krzywej Filia w Dobroszowie i Białej</t>
  </si>
  <si>
    <t>926</t>
  </si>
  <si>
    <t>92601</t>
  </si>
  <si>
    <t>Budowa kompleksu boisk sportowych w ramach programu "Moje Boisko - Orlik 2012" (boisko piłkarskie oraz boisko wielofunkcyjne wraz z zapleczem sanitarno - szatniowym) przy Zespole Szkolno - Przedszkolnym w Rokitkach</t>
  </si>
  <si>
    <t>92695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</si>
  <si>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</si>
  <si>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</si>
  <si>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</si>
  <si>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</si>
  <si>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</si>
  <si>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Renowacja murawy boiska we wsi Krzywa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</si>
  <si>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</si>
  <si>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</si>
  <si>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</si>
  <si>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Zakup kosiarki do koszenia na boisku sportowym w Goliszowie</t>
  </si>
  <si>
    <t>*</t>
  </si>
  <si>
    <t>Załącznik Nr 6 do Uchwały Rady Gminy w Chojnowie                        Nr XLIII/257/2009 z dnia 18 grudnia 2009r.</t>
  </si>
  <si>
    <t>Załacznik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</si>
  <si>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</si>
  <si>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</si>
  <si>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</si>
  <si>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</si>
  <si>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</si>
  <si>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</si>
  <si>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</si>
  <si>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</si>
  <si>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</si>
  <si>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</si>
  <si>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</si>
  <si>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KANALIZACJA I WODOCIĄGI</t>
  </si>
  <si>
    <t>Wykonanie projekt przyłącza energetycznego oczyszczalni ścieków w Zamienicach</t>
  </si>
  <si>
    <t>x</t>
  </si>
  <si>
    <t>Budowa kanalizacji sanitarnej dla wsi Zamienice etap I (tranzyt)</t>
  </si>
  <si>
    <t>Budowa oczyszczalni ścieków we wsi Zamienice etap V</t>
  </si>
  <si>
    <t>Budowa SUW w miejscowości Okmiany</t>
  </si>
  <si>
    <t xml:space="preserve">Budowa sieci kanalizacji sanitarnej dla wsi Budziwojów i Gołaczów etap I </t>
  </si>
  <si>
    <t>DROGI</t>
  </si>
  <si>
    <t xml:space="preserve">Remont drogi gminnej w Niedźwiedzicach </t>
  </si>
  <si>
    <t>Wykonanie drogi gminnej w miejscowości Gołocin</t>
  </si>
  <si>
    <t>BUDOWNICTWO</t>
  </si>
  <si>
    <t>Budowa dwóch socjalnych budynków mieszkalnych 12-to rodzinnych wraz z przyłączami: wody, kanalizacji sanitarnej i energii elektrycznej - wykonanie segmentu B, etap II</t>
  </si>
  <si>
    <t>INFRASTRUKTURA WIEJSKA</t>
  </si>
  <si>
    <t>2010</t>
  </si>
  <si>
    <t>Odnowa wsi</t>
  </si>
  <si>
    <t>Załącznik Nr 17 do Uchwały Rady Gminy w Chojnowie                                                                          Nr XLIII/257/2009 z dnia 18 grudnia 2009</t>
  </si>
  <si>
    <t>Zestawienie planowanych dotacji z budżetu gminy na rok 2010</t>
  </si>
  <si>
    <t>1.</t>
  </si>
  <si>
    <t>Dotacje na zadania bieżące</t>
  </si>
  <si>
    <t>Jednostki sektora finansów publicznych</t>
  </si>
  <si>
    <t>dla Gminnego Zakładu Budżetowego GZKiM w Chojnowie (wg. ustalonej stawki dopłat do kanalizacji)</t>
  </si>
  <si>
    <t>dla Gminnej Biblioteki Publicznej w Chojnowie z/s w Krzywej</t>
  </si>
  <si>
    <t>dla Gminnego Ośrodka Kultury i Rekreacji w Piotrowicach</t>
  </si>
  <si>
    <t>dla Gminy Miejskiej Chojnów na partycypowanie w kosztach prowadzenia Gminazjum nr 1 i 2 w Chojnowie na podstawie zawartego porozumienia</t>
  </si>
  <si>
    <t>dla Gminy Miejskiej Chojnów na partycypowanie w kosztach prowadzenia WTZ w Chojnowie na podstawie zawartego porozumienia</t>
  </si>
  <si>
    <t>Jednostki spoza sektora finansów publicznych</t>
  </si>
  <si>
    <t>dla organizacji pożytku publicznego na realizację zadań gminnych w zakresie upowszechniania kultury fizycznej</t>
  </si>
  <si>
    <t>dla jednostek niezaliczanych do sektora finansów publicznych na finansowanie lub dofinansowanie prac remontowych i konserwatorskich obiektów zabytkowych</t>
  </si>
  <si>
    <t xml:space="preserve">dla Ochotniczej Straży Pożarnej w Jaroszówce na dofinansowanie zakupu wyposażenia </t>
  </si>
  <si>
    <t>dla Ochotniczej Straży Pożarnej na dofinansowanie zakupu umundurowania pocztu sztandarowego Związku Ochotniczych Straży pożarnych RP</t>
  </si>
  <si>
    <t>dla Ochotniczej Straży Pożarnej w Niedźwiedzicach i Rokitkach na dofinansowanie zakupu systemu powiadamiania DSP - 52BS (stacja obiektowa z wyposażeniem)</t>
  </si>
  <si>
    <t>dla Ochotniczej Straży Pożarnej na dofinansowanie zakupu wyposażenia w ramach programu "Bezpieczny Ratownik"</t>
  </si>
  <si>
    <t>2.</t>
  </si>
  <si>
    <t>Dotacje na dofinansowanie zadań inwestycyjnych</t>
  </si>
  <si>
    <t>Dotacje dla jednostek sektora finansów publicznych:</t>
  </si>
  <si>
    <t xml:space="preserve">Dotacje podmiotowe </t>
  </si>
  <si>
    <t xml:space="preserve">Dotacje przedmiotowe </t>
  </si>
  <si>
    <t xml:space="preserve">Dotacje celowe </t>
  </si>
  <si>
    <t>Dotacje dla jednostek spoza sektora finansów publicznych:</t>
  </si>
  <si>
    <t>Wpływy z podatku rolnego, podatku leśnego, podatku od spadków i darowizn, podatku od czynności cywilnoprawnych oraz podatków i opłat lokalnych od osób fizycznych</t>
  </si>
  <si>
    <t>Nr LV/304/2010 z dnia  02 września 2010 r.</t>
  </si>
  <si>
    <t>Nr LV/304/2010 z dnia 02 września 2010 r.</t>
  </si>
  <si>
    <t>Załącznik Nr 3 do Uchwały Rady Gminy Chojnów Nr LV/304/2010                                              z dnia 02 września 2010</t>
  </si>
  <si>
    <t>Załącznik Nr 4 do Uchwały Rady Gminy Chojnów                                                      Nr LV/304/2010 z dnia 02 września 2010</t>
  </si>
  <si>
    <t>Załącznik Nr 5 do Uchwały Rady Gminy Chojnów</t>
  </si>
  <si>
    <t>Nr LV/304/2010z dnia 02 września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</si>
</sst>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,??0.00"/>
    <numFmt numFmtId="165" formatCode="_-* #,##0\ _z_ł_-;\-* #,##0\ _z_ł_-;_-* &quot;-&quot;??\ _z_ł_-;_-@_-"/>
    <numFmt numFmtId="166" formatCode="00\-000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"/>
      <family val="0"/>
    </font>
    <font>
      <b/>
      <sz val="5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10">
    <xf numFmtId="0" fontId="1" fillId="0" borderId="0" xfId="0" applyNumberFormat="1" applyFill="1" applyBorder="1" applyAlignment="1" applyProtection="1">
      <alignment horizontal="left"/>
      <protection locked="0"/>
    </xf>
    <xf numFmtId="43" fontId="12" fillId="0" borderId="1" xfId="15" applyFont="1" applyBorder="1" applyAlignment="1">
      <alignment horizontal="center" vertical="center"/>
    </xf>
    <xf numFmtId="43" fontId="12" fillId="0" borderId="2" xfId="15" applyFont="1" applyBorder="1" applyAlignment="1">
      <alignment horizontal="center" vertical="center"/>
    </xf>
    <xf numFmtId="43" fontId="12" fillId="0" borderId="2" xfId="15" applyFont="1" applyBorder="1" applyAlignment="1">
      <alignment vertical="center"/>
    </xf>
    <xf numFmtId="43" fontId="12" fillId="0" borderId="3" xfId="15" applyFont="1" applyBorder="1" applyAlignment="1">
      <alignment horizontal="center" vertical="center"/>
    </xf>
    <xf numFmtId="49" fontId="2" fillId="2" borderId="0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3" fontId="7" fillId="2" borderId="4" xfId="15" applyNumberFormat="1" applyFont="1" applyBorder="1" applyAlignment="1">
      <alignment horizontal="center" vertical="center" wrapText="1"/>
    </xf>
    <xf numFmtId="43" fontId="7" fillId="2" borderId="4" xfId="0" applyNumberFormat="1" applyBorder="1" applyAlignment="1">
      <alignment vertical="center" wrapText="1"/>
    </xf>
    <xf numFmtId="43" fontId="7" fillId="2" borderId="5" xfId="0" applyNumberFormat="1" applyBorder="1" applyAlignment="1">
      <alignment vertical="center" wrapText="1"/>
    </xf>
    <xf numFmtId="49" fontId="2" fillId="2" borderId="0" xfId="0" applyBorder="1" applyAlignment="1">
      <alignment vertical="center" wrapText="1"/>
    </xf>
    <xf numFmtId="49" fontId="2" fillId="2" borderId="0" xfId="0" applyBorder="1" applyAlignment="1">
      <alignment vertical="center" wrapText="1"/>
    </xf>
    <xf numFmtId="49" fontId="2" fillId="2" borderId="0" xfId="0" applyBorder="1" applyAlignment="1">
      <alignment vertical="center" wrapText="1"/>
    </xf>
    <xf numFmtId="49" fontId="5" fillId="3" borderId="6" xfId="0" applyFont="1" applyBorder="1" applyAlignment="1">
      <alignment horizontal="center" vertical="center" wrapText="1"/>
    </xf>
    <xf numFmtId="49" fontId="8" fillId="3" borderId="7" xfId="0" applyFont="1" applyBorder="1" applyAlignment="1">
      <alignment horizontal="center" vertical="center" wrapText="1"/>
    </xf>
    <xf numFmtId="49" fontId="5" fillId="3" borderId="7" xfId="0" applyFont="1" applyBorder="1" applyAlignment="1">
      <alignment horizontal="center" vertical="center" wrapText="1"/>
    </xf>
    <xf numFmtId="49" fontId="5" fillId="3" borderId="7" xfId="0" applyBorder="1" applyAlignment="1">
      <alignment horizontal="justify" vertical="center" wrapText="1"/>
    </xf>
    <xf numFmtId="43" fontId="5" fillId="3" borderId="7" xfId="0" applyNumberFormat="1" applyBorder="1" applyAlignment="1">
      <alignment vertical="center" wrapText="1"/>
    </xf>
    <xf numFmtId="43" fontId="5" fillId="3" borderId="8" xfId="0" applyNumberFormat="1" applyBorder="1" applyAlignment="1">
      <alignment vertical="center" wrapText="1"/>
    </xf>
    <xf numFmtId="49" fontId="4" fillId="2" borderId="6" xfId="0" applyFont="1" applyBorder="1" applyAlignment="1">
      <alignment horizontal="center" vertical="center" wrapText="1"/>
    </xf>
    <xf numFmtId="49" fontId="4" fillId="4" borderId="7" xfId="0" applyFont="1" applyBorder="1" applyAlignment="1">
      <alignment horizontal="center" vertical="center" wrapText="1"/>
    </xf>
    <xf numFmtId="49" fontId="8" fillId="4" borderId="7" xfId="0" applyFont="1" applyBorder="1" applyAlignment="1">
      <alignment horizontal="center" vertical="center" wrapText="1"/>
    </xf>
    <xf numFmtId="49" fontId="6" fillId="4" borderId="7" xfId="0" applyBorder="1" applyAlignment="1">
      <alignment horizontal="justify" vertical="center" wrapText="1"/>
    </xf>
    <xf numFmtId="43" fontId="6" fillId="4" borderId="7" xfId="0" applyNumberFormat="1" applyBorder="1" applyAlignment="1">
      <alignment vertical="center" wrapText="1"/>
    </xf>
    <xf numFmtId="43" fontId="6" fillId="4" borderId="8" xfId="0" applyNumberFormat="1" applyBorder="1" applyAlignment="1">
      <alignment vertical="center" wrapText="1"/>
    </xf>
    <xf numFmtId="49" fontId="4" fillId="2" borderId="7" xfId="0" applyFont="1" applyBorder="1" applyAlignment="1">
      <alignment horizontal="center" vertical="center" wrapText="1"/>
    </xf>
    <xf numFmtId="49" fontId="6" fillId="2" borderId="7" xfId="0" applyBorder="1" applyAlignment="1">
      <alignment horizontal="justify" vertical="center" wrapText="1"/>
    </xf>
    <xf numFmtId="43" fontId="6" fillId="2" borderId="7" xfId="0" applyNumberFormat="1" applyBorder="1" applyAlignment="1">
      <alignment vertical="center" wrapText="1"/>
    </xf>
    <xf numFmtId="43" fontId="6" fillId="2" borderId="8" xfId="0" applyNumberFormat="1" applyBorder="1" applyAlignment="1">
      <alignment vertical="center" wrapText="1"/>
    </xf>
    <xf numFmtId="49" fontId="4" fillId="2" borderId="9" xfId="0" applyFont="1" applyBorder="1" applyAlignment="1">
      <alignment horizontal="center" vertical="center" wrapText="1"/>
    </xf>
    <xf numFmtId="49" fontId="4" fillId="2" borderId="10" xfId="0" applyFont="1" applyBorder="1" applyAlignment="1">
      <alignment horizontal="center" vertical="center" wrapText="1"/>
    </xf>
    <xf numFmtId="49" fontId="6" fillId="2" borderId="10" xfId="0" applyBorder="1" applyAlignment="1">
      <alignment horizontal="justify" vertical="center" wrapText="1"/>
    </xf>
    <xf numFmtId="43" fontId="6" fillId="2" borderId="10" xfId="0" applyNumberFormat="1" applyBorder="1" applyAlignment="1">
      <alignment vertical="center" wrapText="1"/>
    </xf>
    <xf numFmtId="43" fontId="6" fillId="2" borderId="11" xfId="0" applyNumberFormat="1" applyBorder="1" applyAlignment="1">
      <alignment vertical="center" wrapText="1"/>
    </xf>
    <xf numFmtId="49" fontId="0" fillId="2" borderId="0" xfId="0" applyBorder="1" applyAlignment="1">
      <alignment wrapText="1"/>
    </xf>
    <xf numFmtId="49" fontId="0" fillId="2" borderId="0" xfId="0" applyBorder="1" applyAlignment="1">
      <alignment wrapText="1"/>
    </xf>
    <xf numFmtId="49" fontId="0" fillId="2" borderId="0" xfId="0" applyBorder="1" applyAlignment="1">
      <alignment vertical="center" wrapText="1"/>
    </xf>
    <xf numFmtId="49" fontId="0" fillId="2" borderId="0" xfId="0" applyBorder="1" applyAlignment="1">
      <alignment vertical="center" wrapText="1"/>
    </xf>
    <xf numFmtId="49" fontId="11" fillId="5" borderId="12" xfId="15" applyNumberFormat="1" applyFont="1" applyFill="1" applyBorder="1" applyAlignment="1">
      <alignment horizontal="center" vertical="center"/>
    </xf>
    <xf numFmtId="43" fontId="14" fillId="5" borderId="13" xfId="15" applyNumberFormat="1" applyFont="1" applyFill="1" applyBorder="1" applyAlignment="1">
      <alignment vertical="center"/>
    </xf>
    <xf numFmtId="43" fontId="14" fillId="5" borderId="14" xfId="15" applyNumberFormat="1" applyFont="1" applyFill="1" applyBorder="1" applyAlignment="1">
      <alignment vertical="center"/>
    </xf>
    <xf numFmtId="43" fontId="10" fillId="0" borderId="0" xfId="15" applyFill="1" applyBorder="1" applyAlignment="1">
      <alignment/>
    </xf>
    <xf numFmtId="43" fontId="11" fillId="5" borderId="15" xfId="15" applyFont="1" applyFill="1" applyBorder="1" applyAlignment="1">
      <alignment vertical="center"/>
    </xf>
    <xf numFmtId="43" fontId="11" fillId="5" borderId="16" xfId="15" applyNumberFormat="1" applyFont="1" applyFill="1" applyBorder="1" applyAlignment="1">
      <alignment vertical="center"/>
    </xf>
    <xf numFmtId="43" fontId="15" fillId="5" borderId="17" xfId="15" applyNumberFormat="1" applyFont="1" applyFill="1" applyBorder="1" applyAlignment="1">
      <alignment vertical="center"/>
    </xf>
    <xf numFmtId="164" fontId="15" fillId="5" borderId="18" xfId="15" applyNumberFormat="1" applyFont="1" applyFill="1" applyBorder="1" applyAlignment="1">
      <alignment vertical="center"/>
    </xf>
    <xf numFmtId="49" fontId="7" fillId="2" borderId="0" xfId="0" applyBorder="1" applyAlignment="1">
      <alignment vertical="center" wrapText="1"/>
    </xf>
    <xf numFmtId="0" fontId="17" fillId="6" borderId="7" xfId="0" applyNumberFormat="1" applyFont="1" applyFill="1" applyBorder="1" applyAlignment="1" applyProtection="1">
      <alignment horizontal="justify" vertical="center" wrapText="1"/>
      <protection locked="0"/>
    </xf>
    <xf numFmtId="49" fontId="17" fillId="6" borderId="7" xfId="15" applyNumberFormat="1" applyFont="1" applyFill="1" applyBorder="1" applyAlignment="1" applyProtection="1">
      <alignment horizontal="justify" vertical="center" wrapText="1"/>
      <protection locked="0"/>
    </xf>
    <xf numFmtId="49" fontId="4" fillId="3" borderId="7" xfId="0" applyFont="1" applyBorder="1" applyAlignment="1">
      <alignment horizontal="center" vertical="center" wrapText="1"/>
    </xf>
    <xf numFmtId="43" fontId="4" fillId="3" borderId="7" xfId="0" applyNumberFormat="1" applyBorder="1" applyAlignment="1">
      <alignment vertical="center" wrapText="1"/>
    </xf>
    <xf numFmtId="43" fontId="4" fillId="3" borderId="8" xfId="0" applyNumberFormat="1" applyBorder="1" applyAlignment="1">
      <alignment vertical="center" wrapText="1"/>
    </xf>
    <xf numFmtId="49" fontId="8" fillId="2" borderId="6" xfId="0" applyFont="1" applyBorder="1" applyAlignment="1">
      <alignment horizontal="center" vertical="center" wrapText="1"/>
    </xf>
    <xf numFmtId="49" fontId="4" fillId="4" borderId="7" xfId="0" applyFont="1" applyBorder="1" applyAlignment="1">
      <alignment horizontal="center" vertical="center" wrapText="1"/>
    </xf>
    <xf numFmtId="49" fontId="8" fillId="4" borderId="7" xfId="0" applyFont="1" applyBorder="1" applyAlignment="1">
      <alignment horizontal="center" vertical="center" wrapText="1"/>
    </xf>
    <xf numFmtId="49" fontId="4" fillId="2" borderId="7" xfId="0" applyFont="1" applyBorder="1" applyAlignment="1">
      <alignment horizontal="center" vertical="center" wrapText="1"/>
    </xf>
    <xf numFmtId="49" fontId="4" fillId="2" borderId="9" xfId="0" applyFont="1" applyBorder="1" applyAlignment="1">
      <alignment horizontal="center" vertical="center" wrapText="1"/>
    </xf>
    <xf numFmtId="49" fontId="4" fillId="2" borderId="10" xfId="0" applyFont="1" applyBorder="1" applyAlignment="1">
      <alignment horizontal="center" vertical="center" wrapText="1"/>
    </xf>
    <xf numFmtId="43" fontId="16" fillId="2" borderId="4" xfId="0" applyNumberFormat="1" applyBorder="1" applyAlignment="1">
      <alignment vertical="center" wrapText="1"/>
    </xf>
    <xf numFmtId="43" fontId="16" fillId="2" borderId="5" xfId="0" applyNumberFormat="1" applyBorder="1" applyAlignment="1">
      <alignment vertical="center" wrapText="1"/>
    </xf>
    <xf numFmtId="49" fontId="17" fillId="3" borderId="6" xfId="0" applyFont="1" applyBorder="1" applyAlignment="1">
      <alignment horizontal="center" vertical="center" wrapText="1"/>
    </xf>
    <xf numFmtId="49" fontId="17" fillId="2" borderId="6" xfId="0" applyFont="1" applyBorder="1" applyAlignment="1">
      <alignment horizontal="center" vertical="center" wrapText="1"/>
    </xf>
    <xf numFmtId="0" fontId="1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ill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justify" vertical="center" wrapText="1"/>
    </xf>
    <xf numFmtId="165" fontId="14" fillId="0" borderId="23" xfId="15" applyNumberFormat="1" applyFont="1" applyFill="1" applyBorder="1" applyAlignment="1">
      <alignment vertical="center"/>
    </xf>
    <xf numFmtId="165" fontId="20" fillId="0" borderId="24" xfId="15" applyNumberFormat="1" applyFont="1" applyFill="1" applyBorder="1" applyAlignment="1">
      <alignment vertical="center"/>
    </xf>
    <xf numFmtId="49" fontId="20" fillId="0" borderId="25" xfId="0" applyNumberFormat="1" applyFont="1" applyFill="1" applyBorder="1" applyAlignment="1">
      <alignment vertical="center"/>
    </xf>
    <xf numFmtId="49" fontId="20" fillId="0" borderId="26" xfId="0" applyNumberFormat="1" applyFont="1" applyFill="1" applyBorder="1" applyAlignment="1">
      <alignment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vertical="center" wrapText="1"/>
    </xf>
    <xf numFmtId="165" fontId="14" fillId="0" borderId="26" xfId="15" applyNumberFormat="1" applyFont="1" applyFill="1" applyBorder="1" applyAlignment="1">
      <alignment vertical="center"/>
    </xf>
    <xf numFmtId="165" fontId="20" fillId="0" borderId="27" xfId="15" applyNumberFormat="1" applyFont="1" applyFill="1" applyBorder="1" applyAlignment="1">
      <alignment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165" fontId="14" fillId="0" borderId="29" xfId="15" applyNumberFormat="1" applyFont="1" applyFill="1" applyBorder="1" applyAlignment="1">
      <alignment horizontal="center" vertical="center"/>
    </xf>
    <xf numFmtId="165" fontId="14" fillId="0" borderId="30" xfId="15" applyNumberFormat="1" applyFont="1" applyFill="1" applyBorder="1" applyAlignment="1">
      <alignment vertical="center"/>
    </xf>
    <xf numFmtId="49" fontId="20" fillId="0" borderId="31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justify" vertical="center" wrapText="1"/>
    </xf>
    <xf numFmtId="165" fontId="14" fillId="0" borderId="30" xfId="15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justify" vertical="center" wrapText="1"/>
    </xf>
    <xf numFmtId="49" fontId="20" fillId="0" borderId="29" xfId="0" applyNumberFormat="1" applyFont="1" applyFill="1" applyBorder="1" applyAlignment="1">
      <alignment vertical="center" wrapText="1"/>
    </xf>
    <xf numFmtId="49" fontId="20" fillId="0" borderId="26" xfId="0" applyNumberFormat="1" applyFont="1" applyFill="1" applyBorder="1" applyAlignment="1">
      <alignment horizontal="justify" vertical="center" wrapText="1"/>
    </xf>
    <xf numFmtId="49" fontId="22" fillId="0" borderId="30" xfId="0" applyNumberFormat="1" applyFont="1" applyFill="1" applyBorder="1" applyAlignment="1">
      <alignment horizontal="justify" vertical="center" wrapText="1"/>
    </xf>
    <xf numFmtId="165" fontId="20" fillId="0" borderId="32" xfId="15" applyNumberFormat="1" applyFont="1" applyFill="1" applyBorder="1" applyAlignment="1">
      <alignment vertical="center"/>
    </xf>
    <xf numFmtId="49" fontId="20" fillId="0" borderId="26" xfId="15" applyNumberFormat="1" applyFont="1" applyFill="1" applyBorder="1" applyAlignment="1">
      <alignment horizontal="center" vertical="center"/>
    </xf>
    <xf numFmtId="49" fontId="22" fillId="0" borderId="30" xfId="15" applyNumberFormat="1" applyFont="1" applyFill="1" applyBorder="1" applyAlignment="1">
      <alignment horizontal="justify" vertical="center" wrapText="1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165" fontId="14" fillId="0" borderId="34" xfId="15" applyNumberFormat="1" applyFont="1" applyFill="1" applyBorder="1" applyAlignment="1">
      <alignment vertical="center"/>
    </xf>
    <xf numFmtId="165" fontId="20" fillId="0" borderId="35" xfId="15" applyNumberFormat="1" applyFont="1" applyFill="1" applyBorder="1" applyAlignment="1">
      <alignment vertical="center"/>
    </xf>
    <xf numFmtId="49" fontId="22" fillId="0" borderId="26" xfId="15" applyNumberFormat="1" applyFont="1" applyFill="1" applyBorder="1" applyAlignment="1">
      <alignment horizontal="justify" vertical="center" wrapText="1"/>
    </xf>
    <xf numFmtId="165" fontId="14" fillId="0" borderId="26" xfId="15" applyNumberFormat="1" applyFont="1" applyFill="1" applyBorder="1" applyAlignment="1">
      <alignment horizontal="center" vertical="center"/>
    </xf>
    <xf numFmtId="49" fontId="20" fillId="0" borderId="29" xfId="15" applyNumberFormat="1" applyFont="1" applyFill="1" applyBorder="1" applyAlignment="1">
      <alignment horizontal="center" vertical="center"/>
    </xf>
    <xf numFmtId="49" fontId="22" fillId="0" borderId="29" xfId="15" applyNumberFormat="1" applyFont="1" applyFill="1" applyBorder="1" applyAlignment="1">
      <alignment horizontal="justify" vertical="center" wrapText="1"/>
    </xf>
    <xf numFmtId="165" fontId="14" fillId="0" borderId="29" xfId="15" applyNumberFormat="1" applyFont="1" applyFill="1" applyBorder="1" applyAlignment="1">
      <alignment vertical="center"/>
    </xf>
    <xf numFmtId="165" fontId="20" fillId="0" borderId="36" xfId="15" applyNumberFormat="1" applyFont="1" applyFill="1" applyBorder="1" applyAlignment="1">
      <alignment vertical="center"/>
    </xf>
    <xf numFmtId="49" fontId="22" fillId="0" borderId="29" xfId="0" applyNumberFormat="1" applyFont="1" applyFill="1" applyBorder="1" applyAlignment="1">
      <alignment horizontal="justify" vertical="center" wrapText="1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justify" vertical="center" wrapText="1"/>
    </xf>
    <xf numFmtId="165" fontId="14" fillId="0" borderId="38" xfId="15" applyNumberFormat="1" applyFont="1" applyFill="1" applyBorder="1" applyAlignment="1">
      <alignment vertical="center"/>
    </xf>
    <xf numFmtId="165" fontId="20" fillId="0" borderId="39" xfId="15" applyNumberFormat="1" applyFont="1" applyFill="1" applyBorder="1" applyAlignment="1">
      <alignment vertical="center"/>
    </xf>
    <xf numFmtId="49" fontId="11" fillId="0" borderId="40" xfId="15" applyNumberFormat="1" applyFont="1" applyFill="1" applyBorder="1" applyAlignment="1">
      <alignment horizontal="center" vertical="center"/>
    </xf>
    <xf numFmtId="49" fontId="11" fillId="0" borderId="37" xfId="15" applyNumberFormat="1" applyFont="1" applyFill="1" applyBorder="1" applyAlignment="1">
      <alignment horizontal="center" vertical="center"/>
    </xf>
    <xf numFmtId="165" fontId="15" fillId="0" borderId="20" xfId="15" applyNumberFormat="1" applyFont="1" applyFill="1" applyBorder="1" applyAlignment="1">
      <alignment horizontal="center" vertical="center"/>
    </xf>
    <xf numFmtId="165" fontId="15" fillId="0" borderId="20" xfId="15" applyNumberFormat="1" applyFont="1" applyFill="1" applyBorder="1" applyAlignment="1">
      <alignment vertical="center"/>
    </xf>
    <xf numFmtId="165" fontId="20" fillId="0" borderId="21" xfId="15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wrapText="1"/>
    </xf>
    <xf numFmtId="165" fontId="21" fillId="0" borderId="0" xfId="15" applyNumberFormat="1" applyFont="1" applyFill="1" applyAlignment="1">
      <alignment vertical="center"/>
    </xf>
    <xf numFmtId="165" fontId="14" fillId="0" borderId="0" xfId="15" applyNumberFormat="1" applyFont="1" applyFill="1" applyAlignment="1">
      <alignment vertical="center"/>
    </xf>
    <xf numFmtId="165" fontId="1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10" fillId="0" borderId="0" xfId="0" applyFill="1" applyAlignment="1">
      <alignment wrapText="1"/>
    </xf>
    <xf numFmtId="49" fontId="20" fillId="0" borderId="31" xfId="15" applyNumberFormat="1" applyFont="1" applyFill="1" applyBorder="1" applyAlignment="1">
      <alignment horizontal="center" vertical="center"/>
    </xf>
    <xf numFmtId="49" fontId="20" fillId="0" borderId="30" xfId="15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justify" vertical="center" wrapText="1"/>
    </xf>
    <xf numFmtId="43" fontId="11" fillId="0" borderId="0" xfId="15" applyFont="1" applyFill="1" applyAlignment="1">
      <alignment vertical="center" wrapText="1"/>
    </xf>
    <xf numFmtId="43" fontId="24" fillId="0" borderId="0" xfId="15" applyFont="1" applyAlignment="1">
      <alignment/>
    </xf>
    <xf numFmtId="43" fontId="11" fillId="0" borderId="0" xfId="15" applyFont="1" applyAlignment="1">
      <alignment/>
    </xf>
    <xf numFmtId="43" fontId="25" fillId="0" borderId="0" xfId="15" applyFont="1" applyAlignment="1">
      <alignment/>
    </xf>
    <xf numFmtId="43" fontId="10" fillId="0" borderId="0" xfId="15" applyAlignment="1">
      <alignment/>
    </xf>
    <xf numFmtId="43" fontId="26" fillId="0" borderId="0" xfId="15" applyFont="1" applyAlignment="1">
      <alignment/>
    </xf>
    <xf numFmtId="43" fontId="22" fillId="0" borderId="34" xfId="15" applyFont="1" applyFill="1" applyBorder="1" applyAlignment="1">
      <alignment horizontal="center" vertical="center" wrapText="1"/>
    </xf>
    <xf numFmtId="43" fontId="22" fillId="0" borderId="35" xfId="15" applyFont="1" applyFill="1" applyBorder="1" applyAlignment="1">
      <alignment horizontal="center" vertical="center" wrapText="1"/>
    </xf>
    <xf numFmtId="49" fontId="11" fillId="0" borderId="41" xfId="15" applyNumberFormat="1" applyFont="1" applyFill="1" applyBorder="1" applyAlignment="1">
      <alignment horizontal="center" vertical="center"/>
    </xf>
    <xf numFmtId="165" fontId="10" fillId="0" borderId="23" xfId="15" applyNumberFormat="1" applyFill="1" applyBorder="1" applyAlignment="1">
      <alignment horizontal="center" vertical="center"/>
    </xf>
    <xf numFmtId="165" fontId="10" fillId="0" borderId="24" xfId="15" applyNumberFormat="1" applyFill="1" applyBorder="1" applyAlignment="1">
      <alignment horizontal="center" vertical="center"/>
    </xf>
    <xf numFmtId="49" fontId="10" fillId="0" borderId="38" xfId="15" applyNumberFormat="1" applyFont="1" applyFill="1" applyBorder="1" applyAlignment="1">
      <alignment horizontal="justify" vertical="center" wrapText="1"/>
    </xf>
    <xf numFmtId="165" fontId="10" fillId="0" borderId="29" xfId="15" applyNumberFormat="1" applyFill="1" applyBorder="1" applyAlignment="1">
      <alignment horizontal="center" vertical="center"/>
    </xf>
    <xf numFmtId="165" fontId="10" fillId="0" borderId="36" xfId="15" applyNumberFormat="1" applyFill="1" applyBorder="1" applyAlignment="1">
      <alignment horizontal="center" vertical="center"/>
    </xf>
    <xf numFmtId="49" fontId="10" fillId="0" borderId="26" xfId="15" applyNumberFormat="1" applyFont="1" applyFill="1" applyBorder="1" applyAlignment="1">
      <alignment horizontal="justify" vertical="center" wrapText="1"/>
    </xf>
    <xf numFmtId="49" fontId="10" fillId="0" borderId="30" xfId="15" applyNumberFormat="1" applyFont="1" applyFill="1" applyBorder="1" applyAlignment="1">
      <alignment horizontal="justify" vertical="center" wrapText="1"/>
    </xf>
    <xf numFmtId="49" fontId="10" fillId="0" borderId="34" xfId="15" applyNumberFormat="1" applyFont="1" applyFill="1" applyBorder="1" applyAlignment="1">
      <alignment horizontal="justify" vertical="center" wrapText="1"/>
    </xf>
    <xf numFmtId="165" fontId="10" fillId="0" borderId="34" xfId="15" applyNumberFormat="1" applyFill="1" applyBorder="1" applyAlignment="1">
      <alignment horizontal="center" vertical="center"/>
    </xf>
    <xf numFmtId="165" fontId="10" fillId="0" borderId="35" xfId="15" applyNumberFormat="1" applyFill="1" applyBorder="1" applyAlignment="1">
      <alignment horizontal="center" vertical="center"/>
    </xf>
    <xf numFmtId="43" fontId="11" fillId="0" borderId="19" xfId="15" applyFont="1" applyFill="1" applyBorder="1" applyAlignment="1">
      <alignment horizontal="center" vertical="center"/>
    </xf>
    <xf numFmtId="43" fontId="28" fillId="0" borderId="20" xfId="15" applyFont="1" applyFill="1" applyBorder="1" applyAlignment="1">
      <alignment horizontal="center" vertical="center" wrapText="1"/>
    </xf>
    <xf numFmtId="165" fontId="11" fillId="0" borderId="20" xfId="15" applyNumberFormat="1" applyFont="1" applyFill="1" applyBorder="1" applyAlignment="1">
      <alignment horizontal="center" vertical="center"/>
    </xf>
    <xf numFmtId="165" fontId="11" fillId="0" borderId="21" xfId="15" applyNumberFormat="1" applyFont="1" applyFill="1" applyBorder="1" applyAlignment="1">
      <alignment horizontal="center" vertical="center"/>
    </xf>
    <xf numFmtId="165" fontId="10" fillId="0" borderId="23" xfId="15" applyNumberFormat="1" applyFont="1" applyFill="1" applyBorder="1" applyAlignment="1">
      <alignment horizontal="center" vertical="center"/>
    </xf>
    <xf numFmtId="165" fontId="10" fillId="0" borderId="26" xfId="15" applyNumberFormat="1" applyFont="1" applyFill="1" applyBorder="1" applyAlignment="1">
      <alignment horizontal="center" vertical="center"/>
    </xf>
    <xf numFmtId="165" fontId="10" fillId="0" borderId="26" xfId="15" applyNumberFormat="1" applyFill="1" applyBorder="1" applyAlignment="1">
      <alignment horizontal="center" vertical="center"/>
    </xf>
    <xf numFmtId="165" fontId="10" fillId="0" borderId="29" xfId="15" applyNumberFormat="1" applyFont="1" applyFill="1" applyBorder="1" applyAlignment="1">
      <alignment horizontal="center" vertical="center"/>
    </xf>
    <xf numFmtId="165" fontId="10" fillId="0" borderId="38" xfId="15" applyNumberFormat="1" applyFill="1" applyBorder="1" applyAlignment="1">
      <alignment horizontal="center" vertical="center"/>
    </xf>
    <xf numFmtId="165" fontId="10" fillId="0" borderId="29" xfId="15" applyNumberFormat="1" applyFont="1" applyBorder="1" applyAlignment="1">
      <alignment horizontal="center" vertical="center"/>
    </xf>
    <xf numFmtId="165" fontId="10" fillId="0" borderId="34" xfId="15" applyNumberFormat="1" applyFont="1" applyBorder="1" applyAlignment="1">
      <alignment horizontal="center" vertical="center"/>
    </xf>
    <xf numFmtId="43" fontId="11" fillId="0" borderId="20" xfId="15" applyFont="1" applyFill="1" applyBorder="1" applyAlignment="1">
      <alignment horizontal="center" vertical="center"/>
    </xf>
    <xf numFmtId="165" fontId="11" fillId="0" borderId="20" xfId="15" applyNumberFormat="1" applyFont="1" applyFill="1" applyBorder="1" applyAlignment="1">
      <alignment horizontal="center" vertical="center"/>
    </xf>
    <xf numFmtId="165" fontId="11" fillId="0" borderId="21" xfId="15" applyNumberFormat="1" applyFont="1" applyFill="1" applyBorder="1" applyAlignment="1">
      <alignment horizontal="center" vertical="center"/>
    </xf>
    <xf numFmtId="165" fontId="10" fillId="0" borderId="26" xfId="15" applyNumberFormat="1" applyFont="1" applyBorder="1" applyAlignment="1">
      <alignment horizontal="center" vertical="center"/>
    </xf>
    <xf numFmtId="43" fontId="11" fillId="0" borderId="42" xfId="15" applyFont="1" applyFill="1" applyBorder="1" applyAlignment="1">
      <alignment horizontal="center" vertical="center"/>
    </xf>
    <xf numFmtId="165" fontId="11" fillId="0" borderId="42" xfId="15" applyNumberFormat="1" applyFont="1" applyFill="1" applyBorder="1" applyAlignment="1">
      <alignment horizontal="center" vertical="center"/>
    </xf>
    <xf numFmtId="43" fontId="10" fillId="0" borderId="26" xfId="15" applyFont="1" applyFill="1" applyBorder="1" applyAlignment="1">
      <alignment horizontal="justify" vertical="center" wrapText="1"/>
    </xf>
    <xf numFmtId="165" fontId="10" fillId="0" borderId="23" xfId="15" applyNumberFormat="1" applyFont="1" applyFill="1" applyBorder="1" applyAlignment="1">
      <alignment horizontal="center" vertical="center"/>
    </xf>
    <xf numFmtId="165" fontId="10" fillId="0" borderId="43" xfId="15" applyNumberFormat="1" applyFont="1" applyFill="1" applyBorder="1" applyAlignment="1">
      <alignment horizontal="center" vertical="center"/>
    </xf>
    <xf numFmtId="165" fontId="10" fillId="0" borderId="26" xfId="15" applyNumberFormat="1" applyFont="1" applyFill="1" applyBorder="1" applyAlignment="1">
      <alignment horizontal="center" vertical="center"/>
    </xf>
    <xf numFmtId="165" fontId="10" fillId="0" borderId="27" xfId="15" applyNumberFormat="1" applyFont="1" applyFill="1" applyBorder="1" applyAlignment="1">
      <alignment horizontal="center" vertical="center"/>
    </xf>
    <xf numFmtId="43" fontId="11" fillId="0" borderId="20" xfId="15" applyFont="1" applyFill="1" applyBorder="1" applyAlignment="1">
      <alignment horizontal="center" vertical="center" wrapText="1"/>
    </xf>
    <xf numFmtId="43" fontId="11" fillId="0" borderId="42" xfId="15" applyFont="1" applyFill="1" applyBorder="1" applyAlignment="1">
      <alignment horizontal="center" vertical="center" wrapText="1"/>
    </xf>
    <xf numFmtId="49" fontId="10" fillId="0" borderId="23" xfId="15" applyNumberFormat="1" applyFont="1" applyFill="1" applyBorder="1" applyAlignment="1">
      <alignment horizontal="justify" vertical="center" wrapText="1"/>
    </xf>
    <xf numFmtId="43" fontId="10" fillId="0" borderId="23" xfId="15" applyFont="1" applyFill="1" applyBorder="1" applyAlignment="1">
      <alignment horizontal="center" vertical="center"/>
    </xf>
    <xf numFmtId="165" fontId="10" fillId="0" borderId="43" xfId="15" applyNumberFormat="1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justify" vertical="center" wrapText="1"/>
    </xf>
    <xf numFmtId="165" fontId="10" fillId="0" borderId="30" xfId="15" applyNumberFormat="1" applyFont="1" applyFill="1" applyBorder="1" applyAlignment="1">
      <alignment horizontal="center" vertical="center"/>
    </xf>
    <xf numFmtId="43" fontId="10" fillId="0" borderId="30" xfId="15" applyFont="1" applyFill="1" applyBorder="1" applyAlignment="1">
      <alignment horizontal="center" vertical="center"/>
    </xf>
    <xf numFmtId="165" fontId="10" fillId="0" borderId="27" xfId="15" applyNumberFormat="1" applyFont="1" applyFill="1" applyBorder="1" applyAlignment="1">
      <alignment horizontal="center" vertical="center"/>
    </xf>
    <xf numFmtId="43" fontId="10" fillId="0" borderId="26" xfId="15" applyFont="1" applyFill="1" applyBorder="1" applyAlignment="1">
      <alignment horizontal="center" vertical="center"/>
    </xf>
    <xf numFmtId="165" fontId="10" fillId="0" borderId="44" xfId="15" applyNumberFormat="1" applyFont="1" applyFill="1" applyBorder="1" applyAlignment="1">
      <alignment horizontal="center" vertical="center"/>
    </xf>
    <xf numFmtId="165" fontId="10" fillId="0" borderId="39" xfId="15" applyNumberFormat="1" applyFont="1" applyFill="1" applyBorder="1" applyAlignment="1">
      <alignment horizontal="center" vertical="center"/>
    </xf>
    <xf numFmtId="49" fontId="29" fillId="0" borderId="34" xfId="15" applyNumberFormat="1" applyFont="1" applyFill="1" applyBorder="1" applyAlignment="1">
      <alignment horizontal="justify" vertical="center" wrapText="1"/>
    </xf>
    <xf numFmtId="165" fontId="10" fillId="0" borderId="35" xfId="15" applyNumberFormat="1" applyFont="1" applyFill="1" applyBorder="1" applyAlignment="1">
      <alignment horizontal="center" vertical="center"/>
    </xf>
    <xf numFmtId="165" fontId="10" fillId="0" borderId="32" xfId="15" applyNumberFormat="1" applyFont="1" applyFill="1" applyBorder="1" applyAlignment="1">
      <alignment horizontal="center" vertical="center"/>
    </xf>
    <xf numFmtId="49" fontId="29" fillId="0" borderId="38" xfId="15" applyNumberFormat="1" applyFont="1" applyFill="1" applyBorder="1" applyAlignment="1">
      <alignment horizontal="justify" vertical="center" wrapText="1"/>
    </xf>
    <xf numFmtId="165" fontId="10" fillId="0" borderId="45" xfId="15" applyNumberFormat="1" applyFont="1" applyFill="1" applyBorder="1" applyAlignment="1">
      <alignment horizontal="center" vertical="center"/>
    </xf>
    <xf numFmtId="49" fontId="29" fillId="0" borderId="26" xfId="15" applyNumberFormat="1" applyFont="1" applyFill="1" applyBorder="1" applyAlignment="1">
      <alignment horizontal="justify" vertical="center" wrapText="1"/>
    </xf>
    <xf numFmtId="165" fontId="10" fillId="0" borderId="44" xfId="15" applyNumberFormat="1" applyFont="1" applyFill="1" applyBorder="1" applyAlignment="1">
      <alignment horizontal="center" vertical="center"/>
    </xf>
    <xf numFmtId="43" fontId="10" fillId="0" borderId="0" xfId="15" applyAlignment="1">
      <alignment wrapText="1"/>
    </xf>
    <xf numFmtId="165" fontId="10" fillId="0" borderId="0" xfId="15" applyNumberFormat="1" applyAlignment="1">
      <alignment/>
    </xf>
    <xf numFmtId="43" fontId="11" fillId="0" borderId="0" xfId="15" applyFont="1" applyBorder="1" applyAlignment="1">
      <alignment/>
    </xf>
    <xf numFmtId="0" fontId="1" fillId="0" borderId="0" xfId="15" applyNumberFormat="1" applyFill="1" applyBorder="1" applyAlignment="1" applyProtection="1">
      <alignment horizontal="left"/>
      <protection locked="0"/>
    </xf>
    <xf numFmtId="43" fontId="11" fillId="0" borderId="0" xfId="15" applyFont="1" applyBorder="1" applyAlignment="1">
      <alignment/>
    </xf>
    <xf numFmtId="43" fontId="11" fillId="0" borderId="0" xfId="15" applyFont="1" applyAlignment="1">
      <alignment horizontal="center" wrapText="1"/>
    </xf>
    <xf numFmtId="43" fontId="9" fillId="0" borderId="0" xfId="15" applyFont="1" applyAlignment="1">
      <alignment horizontal="center" vertical="center"/>
    </xf>
    <xf numFmtId="43" fontId="9" fillId="0" borderId="46" xfId="15" applyFont="1" applyBorder="1" applyAlignment="1">
      <alignment horizontal="center" vertical="center"/>
    </xf>
    <xf numFmtId="43" fontId="9" fillId="0" borderId="47" xfId="15" applyNumberFormat="1" applyFont="1" applyBorder="1" applyAlignment="1">
      <alignment vertical="center"/>
    </xf>
    <xf numFmtId="43" fontId="9" fillId="0" borderId="48" xfId="15" applyFont="1" applyBorder="1" applyAlignment="1">
      <alignment horizontal="center" vertical="center"/>
    </xf>
    <xf numFmtId="43" fontId="31" fillId="0" borderId="49" xfId="15" applyNumberFormat="1" applyFont="1" applyBorder="1" applyAlignment="1">
      <alignment vertical="center"/>
    </xf>
    <xf numFmtId="43" fontId="9" fillId="0" borderId="50" xfId="15" applyFont="1" applyBorder="1" applyAlignment="1">
      <alignment horizontal="center" vertical="center"/>
    </xf>
    <xf numFmtId="43" fontId="32" fillId="0" borderId="26" xfId="15" applyFont="1" applyBorder="1" applyAlignment="1">
      <alignment horizontal="center" vertical="top" wrapText="1"/>
    </xf>
    <xf numFmtId="43" fontId="33" fillId="0" borderId="51" xfId="15" applyNumberFormat="1" applyFont="1" applyBorder="1" applyAlignment="1">
      <alignment vertical="center"/>
    </xf>
    <xf numFmtId="43" fontId="9" fillId="0" borderId="52" xfId="15" applyFont="1" applyBorder="1" applyAlignment="1">
      <alignment horizontal="center" vertical="center"/>
    </xf>
    <xf numFmtId="43" fontId="33" fillId="0" borderId="53" xfId="15" applyNumberFormat="1" applyFont="1" applyBorder="1" applyAlignment="1">
      <alignment vertical="center"/>
    </xf>
    <xf numFmtId="43" fontId="34" fillId="0" borderId="51" xfId="15" applyNumberFormat="1" applyFont="1" applyBorder="1" applyAlignment="1">
      <alignment vertical="center"/>
    </xf>
    <xf numFmtId="43" fontId="32" fillId="0" borderId="29" xfId="15" applyFont="1" applyBorder="1" applyAlignment="1">
      <alignment horizontal="center" vertical="top" wrapText="1"/>
    </xf>
    <xf numFmtId="43" fontId="32" fillId="0" borderId="49" xfId="15" applyNumberFormat="1" applyFont="1" applyBorder="1" applyAlignment="1">
      <alignment vertical="center"/>
    </xf>
    <xf numFmtId="43" fontId="32" fillId="0" borderId="51" xfId="15" applyNumberFormat="1" applyFont="1" applyBorder="1" applyAlignment="1">
      <alignment vertical="center"/>
    </xf>
    <xf numFmtId="43" fontId="9" fillId="0" borderId="53" xfId="15" applyNumberFormat="1" applyFont="1" applyBorder="1" applyAlignment="1">
      <alignment vertical="center"/>
    </xf>
    <xf numFmtId="43" fontId="9" fillId="0" borderId="54" xfId="15" applyFont="1" applyBorder="1" applyAlignment="1">
      <alignment horizontal="center" vertical="center"/>
    </xf>
    <xf numFmtId="43" fontId="32" fillId="0" borderId="55" xfId="15" applyFont="1" applyBorder="1" applyAlignment="1">
      <alignment horizontal="center" vertical="top" wrapText="1"/>
    </xf>
    <xf numFmtId="43" fontId="32" fillId="0" borderId="56" xfId="15" applyNumberFormat="1" applyFont="1" applyBorder="1" applyAlignment="1">
      <alignment vertical="center"/>
    </xf>
    <xf numFmtId="43" fontId="32" fillId="0" borderId="0" xfId="15" applyFont="1" applyAlignment="1">
      <alignment/>
    </xf>
    <xf numFmtId="43" fontId="9" fillId="0" borderId="46" xfId="15" applyFont="1" applyBorder="1" applyAlignment="1">
      <alignment horizontal="center"/>
    </xf>
    <xf numFmtId="43" fontId="34" fillId="0" borderId="57" xfId="15" applyNumberFormat="1" applyFont="1" applyBorder="1" applyAlignment="1">
      <alignment/>
    </xf>
    <xf numFmtId="43" fontId="1" fillId="0" borderId="0" xfId="15" applyNumberFormat="1" applyFill="1" applyBorder="1" applyAlignment="1" applyProtection="1">
      <alignment horizontal="left"/>
      <protection locked="0"/>
    </xf>
    <xf numFmtId="43" fontId="32" fillId="0" borderId="58" xfId="15" applyFont="1" applyBorder="1" applyAlignment="1">
      <alignment horizontal="center" vertical="top" wrapText="1"/>
    </xf>
    <xf numFmtId="43" fontId="33" fillId="0" borderId="59" xfId="15" applyFont="1" applyBorder="1" applyAlignment="1">
      <alignment/>
    </xf>
    <xf numFmtId="43" fontId="33" fillId="0" borderId="60" xfId="15" applyNumberFormat="1" applyFont="1" applyBorder="1" applyAlignment="1">
      <alignment/>
    </xf>
    <xf numFmtId="43" fontId="32" fillId="0" borderId="50" xfId="15" applyFont="1" applyBorder="1" applyAlignment="1">
      <alignment horizontal="center" vertical="top" wrapText="1"/>
    </xf>
    <xf numFmtId="43" fontId="33" fillId="0" borderId="26" xfId="15" applyFont="1" applyBorder="1" applyAlignment="1">
      <alignment/>
    </xf>
    <xf numFmtId="43" fontId="33" fillId="0" borderId="51" xfId="15" applyNumberFormat="1" applyFont="1" applyBorder="1" applyAlignment="1">
      <alignment/>
    </xf>
    <xf numFmtId="43" fontId="32" fillId="0" borderId="54" xfId="15" applyFont="1" applyBorder="1" applyAlignment="1">
      <alignment horizontal="center" vertical="top" wrapText="1"/>
    </xf>
    <xf numFmtId="43" fontId="33" fillId="0" borderId="55" xfId="15" applyFont="1" applyBorder="1" applyAlignment="1">
      <alignment/>
    </xf>
    <xf numFmtId="43" fontId="33" fillId="0" borderId="56" xfId="15" applyNumberFormat="1" applyFont="1" applyBorder="1" applyAlignment="1">
      <alignment/>
    </xf>
    <xf numFmtId="43" fontId="34" fillId="0" borderId="0" xfId="15" applyNumberFormat="1" applyFont="1" applyAlignment="1">
      <alignment/>
    </xf>
    <xf numFmtId="43" fontId="32" fillId="0" borderId="46" xfId="15" applyFont="1" applyBorder="1" applyAlignment="1">
      <alignment horizontal="center" vertical="top" wrapText="1"/>
    </xf>
    <xf numFmtId="43" fontId="33" fillId="0" borderId="61" xfId="15" applyFont="1" applyBorder="1" applyAlignment="1">
      <alignment/>
    </xf>
    <xf numFmtId="43" fontId="33" fillId="0" borderId="47" xfId="15" applyNumberFormat="1" applyFont="1" applyBorder="1" applyAlignment="1">
      <alignment/>
    </xf>
    <xf numFmtId="165" fontId="10" fillId="0" borderId="38" xfId="15" applyNumberFormat="1" applyFont="1" applyFill="1" applyBorder="1" applyAlignment="1">
      <alignment horizontal="center" vertical="center"/>
    </xf>
    <xf numFmtId="165" fontId="10" fillId="0" borderId="39" xfId="15" applyNumberFormat="1" applyFont="1" applyFill="1" applyBorder="1" applyAlignment="1">
      <alignment horizontal="center" vertical="center"/>
    </xf>
    <xf numFmtId="49" fontId="29" fillId="0" borderId="23" xfId="15" applyNumberFormat="1" applyFont="1" applyFill="1" applyBorder="1" applyAlignment="1">
      <alignment horizontal="justify" vertical="center" wrapText="1"/>
    </xf>
    <xf numFmtId="165" fontId="10" fillId="0" borderId="24" xfId="15" applyNumberFormat="1" applyFont="1" applyFill="1" applyBorder="1" applyAlignment="1">
      <alignment horizontal="center" vertical="center"/>
    </xf>
    <xf numFmtId="49" fontId="29" fillId="0" borderId="26" xfId="15" applyNumberFormat="1" applyFont="1" applyBorder="1" applyAlignment="1">
      <alignment horizontal="justify" vertical="center" wrapText="1"/>
    </xf>
    <xf numFmtId="49" fontId="10" fillId="0" borderId="44" xfId="15" applyNumberFormat="1" applyFont="1" applyFill="1" applyBorder="1" applyAlignment="1">
      <alignment horizontal="justify" vertical="center" wrapText="1"/>
    </xf>
    <xf numFmtId="49" fontId="29" fillId="0" borderId="44" xfId="15" applyNumberFormat="1" applyFont="1" applyFill="1" applyBorder="1" applyAlignment="1">
      <alignment horizontal="justify" vertical="center" wrapText="1"/>
    </xf>
    <xf numFmtId="49" fontId="10" fillId="0" borderId="26" xfId="15" applyNumberFormat="1" applyFont="1" applyFill="1" applyBorder="1" applyAlignment="1">
      <alignment horizontal="justify" vertical="center" wrapText="1"/>
    </xf>
    <xf numFmtId="49" fontId="10" fillId="0" borderId="55" xfId="15" applyNumberFormat="1" applyFont="1" applyBorder="1" applyAlignment="1">
      <alignment horizontal="justify" vertical="center" wrapText="1"/>
    </xf>
    <xf numFmtId="49" fontId="10" fillId="0" borderId="30" xfId="15" applyNumberFormat="1" applyFont="1" applyBorder="1" applyAlignment="1">
      <alignment horizontal="justify" vertical="center" wrapText="1"/>
    </xf>
    <xf numFmtId="49" fontId="10" fillId="0" borderId="26" xfId="15" applyNumberFormat="1" applyFont="1" applyBorder="1" applyAlignment="1">
      <alignment horizontal="justify" vertical="center" wrapText="1"/>
    </xf>
    <xf numFmtId="49" fontId="10" fillId="0" borderId="29" xfId="15" applyNumberFormat="1" applyFont="1" applyBorder="1" applyAlignment="1">
      <alignment vertical="center" wrapText="1"/>
    </xf>
    <xf numFmtId="49" fontId="6" fillId="4" borderId="7" xfId="0" applyFont="1" applyBorder="1" applyAlignment="1">
      <alignment horizontal="justify" vertical="center" wrapText="1"/>
    </xf>
    <xf numFmtId="43" fontId="22" fillId="0" borderId="23" xfId="15" applyFont="1" applyFill="1" applyBorder="1" applyAlignment="1">
      <alignment horizontal="center" vertical="center" wrapText="1"/>
    </xf>
    <xf numFmtId="43" fontId="22" fillId="0" borderId="34" xfId="15" applyFont="1" applyFill="1" applyBorder="1" applyAlignment="1">
      <alignment horizontal="center" vertical="center" wrapText="1"/>
    </xf>
    <xf numFmtId="43" fontId="22" fillId="0" borderId="24" xfId="15" applyFont="1" applyFill="1" applyBorder="1" applyAlignment="1">
      <alignment horizontal="center" vertical="center" wrapText="1"/>
    </xf>
    <xf numFmtId="43" fontId="9" fillId="0" borderId="62" xfId="15" applyFont="1" applyFill="1" applyBorder="1" applyAlignment="1">
      <alignment horizontal="center" vertical="center" wrapText="1"/>
    </xf>
    <xf numFmtId="43" fontId="9" fillId="0" borderId="63" xfId="15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/>
    </xf>
    <xf numFmtId="43" fontId="11" fillId="0" borderId="0" xfId="15" applyFont="1" applyFill="1" applyAlignment="1">
      <alignment horizontal="center" vertical="center" wrapText="1"/>
    </xf>
    <xf numFmtId="43" fontId="11" fillId="0" borderId="0" xfId="15" applyFont="1" applyFill="1" applyAlignment="1">
      <alignment horizontal="center" vertical="center" wrapText="1"/>
    </xf>
    <xf numFmtId="43" fontId="9" fillId="0" borderId="0" xfId="15" applyFont="1" applyAlignment="1">
      <alignment horizontal="center" wrapText="1"/>
    </xf>
    <xf numFmtId="43" fontId="27" fillId="0" borderId="41" xfId="15" applyFont="1" applyFill="1" applyBorder="1" applyAlignment="1">
      <alignment horizontal="center" vertical="center" wrapText="1"/>
    </xf>
    <xf numFmtId="43" fontId="27" fillId="0" borderId="40" xfId="15" applyFont="1" applyFill="1" applyBorder="1" applyAlignment="1">
      <alignment horizontal="center" vertical="center" wrapText="1"/>
    </xf>
    <xf numFmtId="43" fontId="25" fillId="0" borderId="34" xfId="15" applyFont="1" applyFill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11" fillId="0" borderId="64" xfId="15" applyFont="1" applyFill="1" applyBorder="1" applyAlignment="1">
      <alignment horizontal="center" vertical="center"/>
    </xf>
    <xf numFmtId="43" fontId="11" fillId="0" borderId="65" xfId="15" applyFont="1" applyFill="1" applyBorder="1" applyAlignment="1">
      <alignment horizontal="center" vertical="center"/>
    </xf>
    <xf numFmtId="43" fontId="11" fillId="0" borderId="66" xfId="15" applyFont="1" applyFill="1" applyBorder="1" applyAlignment="1">
      <alignment horizontal="center" vertical="center"/>
    </xf>
    <xf numFmtId="43" fontId="11" fillId="0" borderId="67" xfId="15" applyFont="1" applyFill="1" applyBorder="1" applyAlignment="1">
      <alignment horizontal="center" vertical="center"/>
    </xf>
    <xf numFmtId="49" fontId="13" fillId="5" borderId="68" xfId="15" applyNumberFormat="1" applyFont="1" applyFill="1" applyBorder="1" applyAlignment="1">
      <alignment horizontal="justify" vertical="center" wrapText="1"/>
    </xf>
    <xf numFmtId="49" fontId="13" fillId="5" borderId="69" xfId="15" applyNumberFormat="1" applyFont="1" applyFill="1" applyBorder="1" applyAlignment="1">
      <alignment horizontal="justify" vertical="center" wrapText="1"/>
    </xf>
    <xf numFmtId="43" fontId="7" fillId="2" borderId="70" xfId="15" applyFont="1" applyBorder="1" applyAlignment="1">
      <alignment horizontal="center" vertical="center" wrapText="1"/>
    </xf>
    <xf numFmtId="43" fontId="7" fillId="2" borderId="4" xfId="15" applyFont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justify" vertical="center" wrapText="1"/>
    </xf>
    <xf numFmtId="49" fontId="20" fillId="0" borderId="30" xfId="0" applyNumberFormat="1" applyFont="1" applyFill="1" applyBorder="1" applyAlignment="1">
      <alignment horizontal="justify" vertical="center" wrapText="1"/>
    </xf>
    <xf numFmtId="165" fontId="14" fillId="0" borderId="29" xfId="15" applyNumberFormat="1" applyFont="1" applyFill="1" applyBorder="1" applyAlignment="1">
      <alignment horizontal="center" vertical="center"/>
    </xf>
    <xf numFmtId="165" fontId="14" fillId="0" borderId="30" xfId="15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43" fontId="9" fillId="0" borderId="71" xfId="15" applyFont="1" applyFill="1" applyBorder="1" applyAlignment="1">
      <alignment horizontal="center" vertical="center" wrapText="1"/>
    </xf>
    <xf numFmtId="49" fontId="11" fillId="0" borderId="62" xfId="15" applyNumberFormat="1" applyFont="1" applyFill="1" applyBorder="1" applyAlignment="1">
      <alignment horizontal="center" vertical="center"/>
    </xf>
    <xf numFmtId="49" fontId="11" fillId="0" borderId="72" xfId="15" applyNumberFormat="1" applyFont="1" applyFill="1" applyBorder="1" applyAlignment="1">
      <alignment horizontal="center" vertical="center"/>
    </xf>
    <xf numFmtId="49" fontId="11" fillId="0" borderId="73" xfId="15" applyNumberFormat="1" applyFont="1" applyFill="1" applyBorder="1" applyAlignment="1">
      <alignment horizontal="center" vertical="center"/>
    </xf>
    <xf numFmtId="49" fontId="11" fillId="0" borderId="41" xfId="15" applyNumberFormat="1" applyFont="1" applyBorder="1" applyAlignment="1">
      <alignment horizontal="center" vertical="center"/>
    </xf>
    <xf numFmtId="49" fontId="11" fillId="0" borderId="37" xfId="15" applyNumberFormat="1" applyFont="1" applyBorder="1" applyAlignment="1">
      <alignment horizontal="center" vertical="center"/>
    </xf>
    <xf numFmtId="49" fontId="11" fillId="0" borderId="40" xfId="15" applyNumberFormat="1" applyFont="1" applyBorder="1" applyAlignment="1">
      <alignment horizontal="center" vertical="center"/>
    </xf>
    <xf numFmtId="43" fontId="9" fillId="0" borderId="19" xfId="15" applyFont="1" applyFill="1" applyBorder="1" applyAlignment="1">
      <alignment horizontal="center" vertical="center"/>
    </xf>
    <xf numFmtId="43" fontId="9" fillId="0" borderId="20" xfId="15" applyFont="1" applyFill="1" applyBorder="1" applyAlignment="1">
      <alignment horizontal="center" vertical="center"/>
    </xf>
    <xf numFmtId="43" fontId="9" fillId="0" borderId="21" xfId="15" applyFont="1" applyFill="1" applyBorder="1" applyAlignment="1">
      <alignment horizontal="center" vertical="center"/>
    </xf>
    <xf numFmtId="49" fontId="11" fillId="0" borderId="41" xfId="15" applyNumberFormat="1" applyFont="1" applyFill="1" applyBorder="1" applyAlignment="1">
      <alignment horizontal="center" vertical="center"/>
    </xf>
    <xf numFmtId="49" fontId="11" fillId="0" borderId="40" xfId="15" applyNumberFormat="1" applyFont="1" applyFill="1" applyBorder="1" applyAlignment="1">
      <alignment horizontal="center" vertical="center"/>
    </xf>
    <xf numFmtId="49" fontId="11" fillId="0" borderId="37" xfId="15" applyNumberFormat="1" applyFont="1" applyFill="1" applyBorder="1" applyAlignment="1">
      <alignment horizontal="center" vertical="center"/>
    </xf>
    <xf numFmtId="0" fontId="1" fillId="0" borderId="40" xfId="0" applyNumberFormat="1" applyFill="1" applyBorder="1" applyAlignment="1" applyProtection="1">
      <alignment horizontal="left"/>
      <protection locked="0"/>
    </xf>
    <xf numFmtId="43" fontId="11" fillId="0" borderId="0" xfId="15" applyFont="1" applyAlignment="1">
      <alignment horizontal="center" wrapText="1"/>
    </xf>
    <xf numFmtId="49" fontId="30" fillId="0" borderId="0" xfId="15" applyNumberFormat="1" applyFont="1" applyAlignment="1">
      <alignment horizontal="center" vertical="center" wrapText="1"/>
    </xf>
    <xf numFmtId="43" fontId="9" fillId="0" borderId="61" xfId="15" applyFont="1" applyBorder="1" applyAlignment="1">
      <alignment horizontal="justify" vertical="center" wrapText="1"/>
    </xf>
    <xf numFmtId="43" fontId="31" fillId="0" borderId="30" xfId="15" applyFont="1" applyBorder="1" applyAlignment="1">
      <alignment horizontal="center" vertical="center" wrapText="1"/>
    </xf>
    <xf numFmtId="43" fontId="34" fillId="0" borderId="57" xfId="15" applyFont="1" applyBorder="1" applyAlignment="1">
      <alignment horizontal="center"/>
    </xf>
    <xf numFmtId="43" fontId="34" fillId="0" borderId="74" xfId="15" applyFont="1" applyBorder="1" applyAlignment="1">
      <alignment horizontal="center"/>
    </xf>
    <xf numFmtId="43" fontId="31" fillId="0" borderId="75" xfId="15" applyFont="1" applyBorder="1" applyAlignment="1">
      <alignment horizontal="center" vertical="center" wrapText="1"/>
    </xf>
    <xf numFmtId="43" fontId="31" fillId="0" borderId="76" xfId="15" applyFont="1" applyBorder="1" applyAlignment="1">
      <alignment horizontal="center" vertical="center" wrapText="1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727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727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727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3727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3727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3727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3727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3727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G53" sqref="G53"/>
    </sheetView>
  </sheetViews>
  <sheetFormatPr defaultColWidth="9.33203125" defaultRowHeight="19.5" customHeight="1"/>
  <cols>
    <col min="1" max="1" width="7" style="0" customWidth="1"/>
    <col min="2" max="2" width="9" style="0" customWidth="1"/>
    <col min="4" max="4" width="54.83203125" style="0" customWidth="1"/>
    <col min="5" max="5" width="16.5" style="0" customWidth="1"/>
    <col min="6" max="6" width="17.66015625" style="0" customWidth="1"/>
    <col min="7" max="7" width="38.16015625" style="0" customWidth="1"/>
    <col min="8" max="8" width="16.5" style="0" customWidth="1"/>
  </cols>
  <sheetData>
    <row r="1" spans="1:6" ht="19.5" customHeight="1">
      <c r="A1" s="261" t="s">
        <v>71</v>
      </c>
      <c r="B1" s="261"/>
      <c r="C1" s="261"/>
      <c r="D1" s="261"/>
      <c r="E1" s="261"/>
      <c r="F1" s="262"/>
    </row>
    <row r="2" spans="1:6" ht="19.5" customHeight="1" thickBot="1">
      <c r="A2" s="263" t="s">
        <v>230</v>
      </c>
      <c r="B2" s="264"/>
      <c r="C2" s="264"/>
      <c r="D2" s="264"/>
      <c r="E2" s="264"/>
      <c r="F2" s="265"/>
    </row>
    <row r="3" spans="1:6" ht="19.5" customHeight="1" thickBot="1" thickTop="1">
      <c r="A3" s="266" t="s">
        <v>72</v>
      </c>
      <c r="B3" s="267"/>
      <c r="C3" s="267"/>
      <c r="D3" s="267"/>
      <c r="E3" s="268"/>
      <c r="F3" s="269"/>
    </row>
    <row r="4" spans="1:6" ht="19.5" customHeight="1" thickTop="1">
      <c r="A4" s="1" t="s">
        <v>0</v>
      </c>
      <c r="B4" s="2" t="s">
        <v>1</v>
      </c>
      <c r="C4" s="3" t="s">
        <v>2</v>
      </c>
      <c r="D4" s="2" t="s">
        <v>3</v>
      </c>
      <c r="E4" s="2" t="s">
        <v>73</v>
      </c>
      <c r="F4" s="4" t="s">
        <v>74</v>
      </c>
    </row>
    <row r="5" spans="1:8" ht="19.5" customHeight="1">
      <c r="A5" s="13" t="s">
        <v>4</v>
      </c>
      <c r="B5" s="14"/>
      <c r="C5" s="15"/>
      <c r="D5" s="16" t="s">
        <v>5</v>
      </c>
      <c r="E5" s="17">
        <f>E6</f>
        <v>-2500</v>
      </c>
      <c r="F5" s="18">
        <f>F6</f>
        <v>2300</v>
      </c>
      <c r="G5" s="260"/>
      <c r="H5" s="260"/>
    </row>
    <row r="6" spans="1:8" ht="19.5" customHeight="1">
      <c r="A6" s="19"/>
      <c r="B6" s="20" t="s">
        <v>6</v>
      </c>
      <c r="C6" s="21"/>
      <c r="D6" s="22" t="s">
        <v>7</v>
      </c>
      <c r="E6" s="23">
        <f>SUM(E7:E8)</f>
        <v>-2500</v>
      </c>
      <c r="F6" s="24">
        <f>SUM(F7:F8)</f>
        <v>2300</v>
      </c>
      <c r="G6" s="260"/>
      <c r="H6" s="260"/>
    </row>
    <row r="7" spans="1:8" ht="47.25" customHeight="1">
      <c r="A7" s="19"/>
      <c r="B7" s="25"/>
      <c r="C7" s="25" t="s">
        <v>8</v>
      </c>
      <c r="D7" s="26" t="s">
        <v>9</v>
      </c>
      <c r="E7" s="27">
        <v>0</v>
      </c>
      <c r="F7" s="28">
        <v>2300</v>
      </c>
      <c r="G7" s="260"/>
      <c r="H7" s="260"/>
    </row>
    <row r="8" spans="1:8" ht="33" customHeight="1">
      <c r="A8" s="19"/>
      <c r="B8" s="25"/>
      <c r="C8" s="25" t="s">
        <v>10</v>
      </c>
      <c r="D8" s="26" t="s">
        <v>11</v>
      </c>
      <c r="E8" s="27">
        <v>-2500</v>
      </c>
      <c r="F8" s="28">
        <v>0</v>
      </c>
      <c r="G8" s="260"/>
      <c r="H8" s="260"/>
    </row>
    <row r="9" spans="1:8" ht="19.5" customHeight="1">
      <c r="A9" s="13" t="s">
        <v>12</v>
      </c>
      <c r="B9" s="14"/>
      <c r="C9" s="15"/>
      <c r="D9" s="16" t="s">
        <v>13</v>
      </c>
      <c r="E9" s="17">
        <f>E10</f>
        <v>0</v>
      </c>
      <c r="F9" s="18">
        <f>F10</f>
        <v>400000</v>
      </c>
      <c r="G9" s="260"/>
      <c r="H9" s="260"/>
    </row>
    <row r="10" spans="1:8" ht="19.5" customHeight="1">
      <c r="A10" s="19"/>
      <c r="B10" s="20" t="s">
        <v>14</v>
      </c>
      <c r="C10" s="21"/>
      <c r="D10" s="22" t="s">
        <v>15</v>
      </c>
      <c r="E10" s="23">
        <f>SUM(E11:E12)</f>
        <v>0</v>
      </c>
      <c r="F10" s="24">
        <f>SUM(F11:F12)</f>
        <v>400000</v>
      </c>
      <c r="G10" s="260"/>
      <c r="H10" s="260"/>
    </row>
    <row r="11" spans="1:8" ht="31.5" customHeight="1">
      <c r="A11" s="19"/>
      <c r="B11" s="25"/>
      <c r="C11" s="25" t="s">
        <v>16</v>
      </c>
      <c r="D11" s="26" t="s">
        <v>17</v>
      </c>
      <c r="E11" s="27">
        <v>0</v>
      </c>
      <c r="F11" s="28">
        <v>250000</v>
      </c>
      <c r="G11" s="260"/>
      <c r="H11" s="260"/>
    </row>
    <row r="12" spans="1:8" ht="40.5" customHeight="1">
      <c r="A12" s="19"/>
      <c r="B12" s="25"/>
      <c r="C12" s="25" t="s">
        <v>18</v>
      </c>
      <c r="D12" s="26" t="s">
        <v>19</v>
      </c>
      <c r="E12" s="27">
        <v>0</v>
      </c>
      <c r="F12" s="28">
        <v>150000</v>
      </c>
      <c r="G12" s="260"/>
      <c r="H12" s="260"/>
    </row>
    <row r="13" spans="1:8" ht="19.5" customHeight="1">
      <c r="A13" s="13" t="s">
        <v>20</v>
      </c>
      <c r="B13" s="14"/>
      <c r="C13" s="15"/>
      <c r="D13" s="16" t="s">
        <v>21</v>
      </c>
      <c r="E13" s="17">
        <f>E14+E16</f>
        <v>-500</v>
      </c>
      <c r="F13" s="18">
        <f>F14+F16</f>
        <v>22500</v>
      </c>
      <c r="G13" s="260"/>
      <c r="H13" s="260"/>
    </row>
    <row r="14" spans="1:8" ht="19.5" customHeight="1">
      <c r="A14" s="19"/>
      <c r="B14" s="20" t="s">
        <v>22</v>
      </c>
      <c r="C14" s="21"/>
      <c r="D14" s="22" t="s">
        <v>23</v>
      </c>
      <c r="E14" s="23">
        <f>E15</f>
        <v>0</v>
      </c>
      <c r="F14" s="24">
        <f>F15</f>
        <v>2500</v>
      </c>
      <c r="G14" s="260"/>
      <c r="H14" s="260"/>
    </row>
    <row r="15" spans="1:8" ht="29.25" customHeight="1">
      <c r="A15" s="19"/>
      <c r="B15" s="25"/>
      <c r="C15" s="25" t="s">
        <v>10</v>
      </c>
      <c r="D15" s="26" t="s">
        <v>11</v>
      </c>
      <c r="E15" s="27">
        <v>0</v>
      </c>
      <c r="F15" s="28">
        <v>2500</v>
      </c>
      <c r="G15" s="260"/>
      <c r="H15" s="260"/>
    </row>
    <row r="16" spans="1:8" ht="19.5" customHeight="1">
      <c r="A16" s="19"/>
      <c r="B16" s="20" t="s">
        <v>24</v>
      </c>
      <c r="C16" s="21"/>
      <c r="D16" s="22" t="s">
        <v>7</v>
      </c>
      <c r="E16" s="23">
        <f>SUM(E17:E18)</f>
        <v>-500</v>
      </c>
      <c r="F16" s="24">
        <f>SUM(F17:F18)</f>
        <v>20000</v>
      </c>
      <c r="G16" s="260"/>
      <c r="H16" s="260"/>
    </row>
    <row r="17" spans="1:8" ht="48" customHeight="1">
      <c r="A17" s="19"/>
      <c r="B17" s="25"/>
      <c r="C17" s="25" t="s">
        <v>8</v>
      </c>
      <c r="D17" s="26" t="s">
        <v>9</v>
      </c>
      <c r="E17" s="27">
        <v>0</v>
      </c>
      <c r="F17" s="28">
        <v>20000</v>
      </c>
      <c r="G17" s="260"/>
      <c r="H17" s="260"/>
    </row>
    <row r="18" spans="1:8" ht="19.5" customHeight="1">
      <c r="A18" s="19"/>
      <c r="B18" s="25"/>
      <c r="C18" s="25" t="s">
        <v>25</v>
      </c>
      <c r="D18" s="26" t="s">
        <v>26</v>
      </c>
      <c r="E18" s="27">
        <v>-500</v>
      </c>
      <c r="F18" s="28">
        <v>0</v>
      </c>
      <c r="G18" s="260"/>
      <c r="H18" s="260"/>
    </row>
    <row r="19" spans="1:8" ht="19.5" customHeight="1">
      <c r="A19" s="13" t="s">
        <v>27</v>
      </c>
      <c r="B19" s="14"/>
      <c r="C19" s="15"/>
      <c r="D19" s="16" t="s">
        <v>28</v>
      </c>
      <c r="E19" s="17">
        <f>E20</f>
        <v>0</v>
      </c>
      <c r="F19" s="18">
        <f>F20</f>
        <v>115</v>
      </c>
      <c r="G19" s="260"/>
      <c r="H19" s="260"/>
    </row>
    <row r="20" spans="1:8" ht="19.5" customHeight="1">
      <c r="A20" s="19"/>
      <c r="B20" s="20" t="s">
        <v>29</v>
      </c>
      <c r="C20" s="21"/>
      <c r="D20" s="22" t="s">
        <v>30</v>
      </c>
      <c r="E20" s="23">
        <f>E21</f>
        <v>0</v>
      </c>
      <c r="F20" s="24">
        <f>F21</f>
        <v>115</v>
      </c>
      <c r="G20" s="260"/>
      <c r="H20" s="260"/>
    </row>
    <row r="21" spans="1:8" ht="19.5" customHeight="1">
      <c r="A21" s="19"/>
      <c r="B21" s="25"/>
      <c r="C21" s="25" t="s">
        <v>31</v>
      </c>
      <c r="D21" s="26" t="s">
        <v>32</v>
      </c>
      <c r="E21" s="27">
        <v>0</v>
      </c>
      <c r="F21" s="28">
        <v>115</v>
      </c>
      <c r="G21" s="260"/>
      <c r="H21" s="260"/>
    </row>
    <row r="22" spans="1:8" ht="19.5" customHeight="1">
      <c r="A22" s="13" t="s">
        <v>33</v>
      </c>
      <c r="B22" s="14"/>
      <c r="C22" s="15"/>
      <c r="D22" s="16" t="s">
        <v>34</v>
      </c>
      <c r="E22" s="17">
        <f>E23+E25+E27</f>
        <v>-450</v>
      </c>
      <c r="F22" s="18">
        <f>F23+F25+F27</f>
        <v>11996</v>
      </c>
      <c r="G22" s="260"/>
      <c r="H22" s="260"/>
    </row>
    <row r="23" spans="1:8" ht="19.5" customHeight="1">
      <c r="A23" s="19"/>
      <c r="B23" s="20" t="s">
        <v>35</v>
      </c>
      <c r="C23" s="21"/>
      <c r="D23" s="22" t="s">
        <v>36</v>
      </c>
      <c r="E23" s="23">
        <f>E24</f>
        <v>-450</v>
      </c>
      <c r="F23" s="24">
        <f>F24</f>
        <v>0</v>
      </c>
      <c r="G23" s="260"/>
      <c r="H23" s="260"/>
    </row>
    <row r="24" spans="1:8" ht="38.25" customHeight="1">
      <c r="A24" s="19"/>
      <c r="B24" s="25"/>
      <c r="C24" s="25" t="s">
        <v>37</v>
      </c>
      <c r="D24" s="26" t="s">
        <v>38</v>
      </c>
      <c r="E24" s="27">
        <v>-450</v>
      </c>
      <c r="F24" s="28">
        <v>0</v>
      </c>
      <c r="G24" s="260"/>
      <c r="H24" s="260"/>
    </row>
    <row r="25" spans="1:8" ht="19.5" customHeight="1">
      <c r="A25" s="19"/>
      <c r="B25" s="20" t="s">
        <v>39</v>
      </c>
      <c r="C25" s="21"/>
      <c r="D25" s="22" t="s">
        <v>40</v>
      </c>
      <c r="E25" s="23">
        <f>E26</f>
        <v>0</v>
      </c>
      <c r="F25" s="24">
        <f>F26</f>
        <v>5500</v>
      </c>
      <c r="G25" s="260"/>
      <c r="H25" s="260"/>
    </row>
    <row r="26" spans="1:8" ht="19.5" customHeight="1">
      <c r="A26" s="19"/>
      <c r="B26" s="25"/>
      <c r="C26" s="25" t="s">
        <v>31</v>
      </c>
      <c r="D26" s="26" t="s">
        <v>32</v>
      </c>
      <c r="E26" s="27">
        <v>0</v>
      </c>
      <c r="F26" s="28">
        <v>5500</v>
      </c>
      <c r="G26" s="260"/>
      <c r="H26" s="260"/>
    </row>
    <row r="27" spans="1:8" ht="19.5" customHeight="1">
      <c r="A27" s="19"/>
      <c r="B27" s="20" t="s">
        <v>41</v>
      </c>
      <c r="C27" s="21"/>
      <c r="D27" s="22" t="s">
        <v>7</v>
      </c>
      <c r="E27" s="23">
        <f>SUM(E28:E29)</f>
        <v>0</v>
      </c>
      <c r="F27" s="24">
        <f>SUM(F28:F29)</f>
        <v>6496</v>
      </c>
      <c r="G27" s="260"/>
      <c r="H27" s="260"/>
    </row>
    <row r="28" spans="1:8" ht="19.5" customHeight="1">
      <c r="A28" s="19"/>
      <c r="B28" s="25"/>
      <c r="C28" s="25" t="s">
        <v>31</v>
      </c>
      <c r="D28" s="26" t="s">
        <v>32</v>
      </c>
      <c r="E28" s="27">
        <v>0</v>
      </c>
      <c r="F28" s="28">
        <v>368</v>
      </c>
      <c r="G28" s="260"/>
      <c r="H28" s="260"/>
    </row>
    <row r="29" spans="1:8" ht="19.5" customHeight="1">
      <c r="A29" s="19"/>
      <c r="B29" s="25"/>
      <c r="C29" s="25" t="s">
        <v>42</v>
      </c>
      <c r="D29" s="26" t="s">
        <v>43</v>
      </c>
      <c r="E29" s="27">
        <v>0</v>
      </c>
      <c r="F29" s="28">
        <v>6128</v>
      </c>
      <c r="G29" s="260"/>
      <c r="H29" s="260"/>
    </row>
    <row r="30" spans="1:8" ht="46.5" customHeight="1">
      <c r="A30" s="13" t="s">
        <v>44</v>
      </c>
      <c r="B30" s="14"/>
      <c r="C30" s="15"/>
      <c r="D30" s="16" t="s">
        <v>45</v>
      </c>
      <c r="E30" s="17">
        <f>E31+E33</f>
        <v>0</v>
      </c>
      <c r="F30" s="18">
        <f>F31+F33</f>
        <v>3070</v>
      </c>
      <c r="G30" s="260"/>
      <c r="H30" s="260"/>
    </row>
    <row r="31" spans="1:8" ht="33.75" customHeight="1">
      <c r="A31" s="19"/>
      <c r="B31" s="20" t="s">
        <v>46</v>
      </c>
      <c r="C31" s="21"/>
      <c r="D31" s="22" t="s">
        <v>47</v>
      </c>
      <c r="E31" s="23">
        <f>E32</f>
        <v>0</v>
      </c>
      <c r="F31" s="24">
        <f>F32</f>
        <v>70</v>
      </c>
      <c r="G31" s="260"/>
      <c r="H31" s="260"/>
    </row>
    <row r="32" spans="1:8" ht="19.5" customHeight="1">
      <c r="A32" s="19"/>
      <c r="B32" s="25"/>
      <c r="C32" s="25" t="s">
        <v>48</v>
      </c>
      <c r="D32" s="26" t="s">
        <v>49</v>
      </c>
      <c r="E32" s="27">
        <v>0</v>
      </c>
      <c r="F32" s="28">
        <v>70</v>
      </c>
      <c r="G32" s="260"/>
      <c r="H32" s="260"/>
    </row>
    <row r="33" spans="1:8" ht="40.5" customHeight="1">
      <c r="A33" s="19"/>
      <c r="B33" s="20" t="s">
        <v>50</v>
      </c>
      <c r="C33" s="21"/>
      <c r="D33" s="247" t="s">
        <v>229</v>
      </c>
      <c r="E33" s="23">
        <f>SUM(E34:E35)</f>
        <v>0</v>
      </c>
      <c r="F33" s="24">
        <f>SUM(F34:F35)</f>
        <v>3000</v>
      </c>
      <c r="G33" s="260"/>
      <c r="H33" s="260"/>
    </row>
    <row r="34" spans="1:8" ht="19.5" customHeight="1">
      <c r="A34" s="19"/>
      <c r="B34" s="25"/>
      <c r="C34" s="25" t="s">
        <v>48</v>
      </c>
      <c r="D34" s="26" t="s">
        <v>49</v>
      </c>
      <c r="E34" s="27">
        <v>0</v>
      </c>
      <c r="F34" s="28">
        <v>1000</v>
      </c>
      <c r="G34" s="260"/>
      <c r="H34" s="260"/>
    </row>
    <row r="35" spans="1:8" ht="19.5" customHeight="1">
      <c r="A35" s="19"/>
      <c r="B35" s="25"/>
      <c r="C35" s="25" t="s">
        <v>51</v>
      </c>
      <c r="D35" s="26" t="s">
        <v>52</v>
      </c>
      <c r="E35" s="27">
        <v>0</v>
      </c>
      <c r="F35" s="28">
        <v>2000</v>
      </c>
      <c r="G35" s="260"/>
      <c r="H35" s="260"/>
    </row>
    <row r="36" spans="1:8" ht="19.5" customHeight="1">
      <c r="A36" s="13" t="s">
        <v>53</v>
      </c>
      <c r="B36" s="14"/>
      <c r="C36" s="15"/>
      <c r="D36" s="16" t="s">
        <v>54</v>
      </c>
      <c r="E36" s="17">
        <f>E37</f>
        <v>-45000</v>
      </c>
      <c r="F36" s="18">
        <f>F37</f>
        <v>0</v>
      </c>
      <c r="G36" s="260"/>
      <c r="H36" s="260"/>
    </row>
    <row r="37" spans="1:8" ht="19.5" customHeight="1">
      <c r="A37" s="19"/>
      <c r="B37" s="20" t="s">
        <v>55</v>
      </c>
      <c r="C37" s="21"/>
      <c r="D37" s="22" t="s">
        <v>56</v>
      </c>
      <c r="E37" s="23">
        <f>E38</f>
        <v>-45000</v>
      </c>
      <c r="F37" s="24">
        <f>F38</f>
        <v>0</v>
      </c>
      <c r="G37" s="260"/>
      <c r="H37" s="260"/>
    </row>
    <row r="38" spans="1:8" ht="19.5" customHeight="1">
      <c r="A38" s="19"/>
      <c r="B38" s="25"/>
      <c r="C38" s="25" t="s">
        <v>25</v>
      </c>
      <c r="D38" s="26" t="s">
        <v>26</v>
      </c>
      <c r="E38" s="27">
        <v>-45000</v>
      </c>
      <c r="F38" s="28">
        <v>0</v>
      </c>
      <c r="G38" s="260"/>
      <c r="H38" s="260"/>
    </row>
    <row r="39" spans="1:8" ht="19.5" customHeight="1">
      <c r="A39" s="13" t="s">
        <v>57</v>
      </c>
      <c r="B39" s="14"/>
      <c r="C39" s="15"/>
      <c r="D39" s="16" t="s">
        <v>58</v>
      </c>
      <c r="E39" s="17">
        <f>E40</f>
        <v>0</v>
      </c>
      <c r="F39" s="18">
        <f>F40</f>
        <v>1763123</v>
      </c>
      <c r="G39" s="260"/>
      <c r="H39" s="260"/>
    </row>
    <row r="40" spans="1:8" ht="19.5" customHeight="1">
      <c r="A40" s="19"/>
      <c r="B40" s="20" t="s">
        <v>59</v>
      </c>
      <c r="C40" s="21"/>
      <c r="D40" s="22" t="s">
        <v>60</v>
      </c>
      <c r="E40" s="23">
        <f>E41</f>
        <v>0</v>
      </c>
      <c r="F40" s="24">
        <f>F41</f>
        <v>1763123</v>
      </c>
      <c r="G40" s="260"/>
      <c r="H40" s="260"/>
    </row>
    <row r="41" spans="1:8" ht="49.5" customHeight="1">
      <c r="A41" s="19"/>
      <c r="B41" s="25"/>
      <c r="C41" s="25" t="s">
        <v>61</v>
      </c>
      <c r="D41" s="26" t="s">
        <v>62</v>
      </c>
      <c r="E41" s="27">
        <v>0</v>
      </c>
      <c r="F41" s="28">
        <v>1763123</v>
      </c>
      <c r="G41" s="260"/>
      <c r="H41" s="260"/>
    </row>
    <row r="42" spans="1:8" ht="19.5" customHeight="1">
      <c r="A42" s="13" t="s">
        <v>63</v>
      </c>
      <c r="B42" s="14"/>
      <c r="C42" s="15"/>
      <c r="D42" s="16" t="s">
        <v>64</v>
      </c>
      <c r="E42" s="17">
        <f>E43</f>
        <v>-3228</v>
      </c>
      <c r="F42" s="18">
        <f>F43</f>
        <v>0</v>
      </c>
      <c r="G42" s="260"/>
      <c r="H42" s="260"/>
    </row>
    <row r="43" spans="1:8" ht="33.75" customHeight="1">
      <c r="A43" s="19"/>
      <c r="B43" s="20" t="s">
        <v>65</v>
      </c>
      <c r="C43" s="21"/>
      <c r="D43" s="22" t="s">
        <v>66</v>
      </c>
      <c r="E43" s="23">
        <f>E44</f>
        <v>-3228</v>
      </c>
      <c r="F43" s="24">
        <f>F44</f>
        <v>0</v>
      </c>
      <c r="G43" s="260"/>
      <c r="H43" s="260"/>
    </row>
    <row r="44" spans="1:8" ht="19.5" customHeight="1">
      <c r="A44" s="19"/>
      <c r="B44" s="25"/>
      <c r="C44" s="25" t="s">
        <v>42</v>
      </c>
      <c r="D44" s="26" t="s">
        <v>43</v>
      </c>
      <c r="E44" s="27">
        <v>-3228</v>
      </c>
      <c r="F44" s="28">
        <v>0</v>
      </c>
      <c r="G44" s="260"/>
      <c r="H44" s="260"/>
    </row>
    <row r="45" spans="1:8" ht="19.5" customHeight="1">
      <c r="A45" s="13" t="s">
        <v>67</v>
      </c>
      <c r="B45" s="14"/>
      <c r="C45" s="15"/>
      <c r="D45" s="16" t="s">
        <v>68</v>
      </c>
      <c r="E45" s="17">
        <f>E46</f>
        <v>0</v>
      </c>
      <c r="F45" s="18">
        <f>F46</f>
        <v>36000</v>
      </c>
      <c r="G45" s="260"/>
      <c r="H45" s="260"/>
    </row>
    <row r="46" spans="1:8" ht="36" customHeight="1">
      <c r="A46" s="19"/>
      <c r="B46" s="20" t="s">
        <v>69</v>
      </c>
      <c r="C46" s="21"/>
      <c r="D46" s="22" t="s">
        <v>70</v>
      </c>
      <c r="E46" s="23">
        <f>E47</f>
        <v>0</v>
      </c>
      <c r="F46" s="24">
        <f>F47</f>
        <v>36000</v>
      </c>
      <c r="G46" s="260"/>
      <c r="H46" s="260"/>
    </row>
    <row r="47" spans="1:8" ht="19.5" customHeight="1" thickBot="1">
      <c r="A47" s="29"/>
      <c r="B47" s="30"/>
      <c r="C47" s="30" t="s">
        <v>48</v>
      </c>
      <c r="D47" s="31" t="s">
        <v>49</v>
      </c>
      <c r="E47" s="32">
        <v>0</v>
      </c>
      <c r="F47" s="33">
        <v>36000</v>
      </c>
      <c r="G47" s="260"/>
      <c r="H47" s="260"/>
    </row>
    <row r="48" spans="1:8" ht="19.5" customHeight="1" thickBot="1" thickTop="1">
      <c r="A48" s="10"/>
      <c r="B48" s="11"/>
      <c r="C48" s="12"/>
      <c r="D48" s="274"/>
      <c r="E48" s="260"/>
      <c r="F48" s="260"/>
      <c r="G48" s="260"/>
      <c r="H48" s="260"/>
    </row>
    <row r="49" spans="1:8" ht="19.5" customHeight="1" thickBot="1" thickTop="1">
      <c r="A49" s="5"/>
      <c r="B49" s="272" t="s">
        <v>75</v>
      </c>
      <c r="C49" s="273"/>
      <c r="D49" s="7">
        <f>E49+F49</f>
        <v>2187426</v>
      </c>
      <c r="E49" s="8">
        <f>E45+E42+E39+E36+E30+E22+E19+E13+E9+E5</f>
        <v>-51678</v>
      </c>
      <c r="F49" s="9">
        <f>F45+F42+F39+F36+F30+F22+F19+F13+F9+F5</f>
        <v>2239104</v>
      </c>
      <c r="G49" s="260"/>
      <c r="H49" s="260"/>
    </row>
    <row r="50" spans="1:8" ht="19.5" customHeight="1" thickBot="1" thickTop="1">
      <c r="A50" s="260"/>
      <c r="B50" s="260"/>
      <c r="C50" s="260"/>
      <c r="D50" s="260"/>
      <c r="E50" s="260"/>
      <c r="F50" s="260"/>
      <c r="G50" s="260"/>
      <c r="H50" s="260"/>
    </row>
    <row r="51" spans="1:8" ht="19.5" customHeight="1" thickBot="1">
      <c r="A51" s="34"/>
      <c r="B51" s="38">
        <v>952</v>
      </c>
      <c r="C51" s="270" t="s">
        <v>76</v>
      </c>
      <c r="D51" s="271"/>
      <c r="E51" s="39">
        <v>-1583130</v>
      </c>
      <c r="F51" s="40">
        <v>0</v>
      </c>
      <c r="G51" s="6"/>
      <c r="H51" s="6"/>
    </row>
    <row r="52" spans="1:8" ht="19.5" customHeight="1" thickBot="1">
      <c r="A52" s="35"/>
      <c r="B52" s="41"/>
      <c r="C52" s="42" t="s">
        <v>77</v>
      </c>
      <c r="D52" s="43">
        <f>F52+E52</f>
        <v>-1583130</v>
      </c>
      <c r="E52" s="44">
        <f>SUM(E51:E51)</f>
        <v>-1583130</v>
      </c>
      <c r="F52" s="45">
        <f>SUM(F51:F51)</f>
        <v>0</v>
      </c>
      <c r="G52" s="6"/>
      <c r="H52" s="36"/>
    </row>
    <row r="53" spans="1:8" ht="19.5" customHeight="1">
      <c r="A53" s="6"/>
      <c r="B53" s="6"/>
      <c r="C53" s="6"/>
      <c r="D53" s="6"/>
      <c r="E53" s="6"/>
      <c r="F53" s="6"/>
      <c r="G53" s="6"/>
      <c r="H53" s="37"/>
    </row>
  </sheetData>
  <mergeCells count="51">
    <mergeCell ref="G45:H45"/>
    <mergeCell ref="G46:H46"/>
    <mergeCell ref="C51:D51"/>
    <mergeCell ref="G43:H43"/>
    <mergeCell ref="G44:H44"/>
    <mergeCell ref="B49:C49"/>
    <mergeCell ref="A50:H50"/>
    <mergeCell ref="G47:H47"/>
    <mergeCell ref="D48:H48"/>
    <mergeCell ref="G49:H49"/>
    <mergeCell ref="G42:H42"/>
    <mergeCell ref="G40:H40"/>
    <mergeCell ref="G41:H41"/>
    <mergeCell ref="G38:H38"/>
    <mergeCell ref="G39:H39"/>
    <mergeCell ref="G36:H36"/>
    <mergeCell ref="G37:H37"/>
    <mergeCell ref="G34:H34"/>
    <mergeCell ref="G35:H35"/>
    <mergeCell ref="G32:H32"/>
    <mergeCell ref="G33:H33"/>
    <mergeCell ref="G30:H30"/>
    <mergeCell ref="G31:H31"/>
    <mergeCell ref="G28:H28"/>
    <mergeCell ref="G29:H29"/>
    <mergeCell ref="G26:H26"/>
    <mergeCell ref="G27:H27"/>
    <mergeCell ref="G24:H24"/>
    <mergeCell ref="G25:H25"/>
    <mergeCell ref="G22:H22"/>
    <mergeCell ref="G23:H23"/>
    <mergeCell ref="G20:H20"/>
    <mergeCell ref="G21:H21"/>
    <mergeCell ref="G18:H18"/>
    <mergeCell ref="G19:H19"/>
    <mergeCell ref="G16:H16"/>
    <mergeCell ref="G17:H17"/>
    <mergeCell ref="G14:H14"/>
    <mergeCell ref="G15:H15"/>
    <mergeCell ref="G12:H12"/>
    <mergeCell ref="G13:H13"/>
    <mergeCell ref="G10:H10"/>
    <mergeCell ref="G11:H11"/>
    <mergeCell ref="G8:H8"/>
    <mergeCell ref="G9:H9"/>
    <mergeCell ref="G6:H6"/>
    <mergeCell ref="G7:H7"/>
    <mergeCell ref="G5:H5"/>
    <mergeCell ref="A1:F1"/>
    <mergeCell ref="A2:F2"/>
    <mergeCell ref="A3:F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C46" sqref="C46"/>
    </sheetView>
  </sheetViews>
  <sheetFormatPr defaultColWidth="9.33203125" defaultRowHeight="19.5" customHeight="1"/>
  <cols>
    <col min="1" max="1" width="5.66015625" style="0" customWidth="1"/>
    <col min="2" max="2" width="8.66015625" style="0" customWidth="1"/>
    <col min="3" max="3" width="8.83203125" style="0" customWidth="1"/>
    <col min="4" max="4" width="56.5" style="0" customWidth="1"/>
    <col min="5" max="5" width="16.33203125" style="0" customWidth="1"/>
    <col min="6" max="6" width="16.66015625" style="0" customWidth="1"/>
  </cols>
  <sheetData>
    <row r="1" spans="1:6" ht="19.5" customHeight="1">
      <c r="A1" s="261" t="s">
        <v>113</v>
      </c>
      <c r="B1" s="261"/>
      <c r="C1" s="261"/>
      <c r="D1" s="261"/>
      <c r="E1" s="261"/>
      <c r="F1" s="262"/>
    </row>
    <row r="2" spans="1:6" ht="19.5" customHeight="1" thickBot="1">
      <c r="A2" s="263" t="s">
        <v>231</v>
      </c>
      <c r="B2" s="264"/>
      <c r="C2" s="264"/>
      <c r="D2" s="264"/>
      <c r="E2" s="264"/>
      <c r="F2" s="265"/>
    </row>
    <row r="3" spans="1:6" ht="19.5" customHeight="1" thickBot="1" thickTop="1">
      <c r="A3" s="266" t="s">
        <v>112</v>
      </c>
      <c r="B3" s="267"/>
      <c r="C3" s="267"/>
      <c r="D3" s="267"/>
      <c r="E3" s="268"/>
      <c r="F3" s="269"/>
    </row>
    <row r="4" spans="1:6" ht="19.5" customHeight="1" thickTop="1">
      <c r="A4" s="1" t="s">
        <v>0</v>
      </c>
      <c r="B4" s="2" t="s">
        <v>1</v>
      </c>
      <c r="C4" s="3" t="s">
        <v>2</v>
      </c>
      <c r="D4" s="2" t="s">
        <v>3</v>
      </c>
      <c r="E4" s="2" t="s">
        <v>73</v>
      </c>
      <c r="F4" s="4" t="s">
        <v>74</v>
      </c>
    </row>
    <row r="5" spans="1:6" ht="19.5" customHeight="1">
      <c r="A5" s="60" t="s">
        <v>4</v>
      </c>
      <c r="B5" s="49"/>
      <c r="C5" s="49"/>
      <c r="D5" s="16" t="s">
        <v>5</v>
      </c>
      <c r="E5" s="50">
        <f>E6</f>
        <v>0</v>
      </c>
      <c r="F5" s="51">
        <f>F6</f>
        <v>11000</v>
      </c>
    </row>
    <row r="6" spans="1:6" ht="19.5" customHeight="1">
      <c r="A6" s="61"/>
      <c r="B6" s="53" t="s">
        <v>78</v>
      </c>
      <c r="C6" s="54"/>
      <c r="D6" s="22" t="s">
        <v>79</v>
      </c>
      <c r="E6" s="23">
        <f>SUM(E7:E8)</f>
        <v>0</v>
      </c>
      <c r="F6" s="24">
        <f>SUM(F7:F8)</f>
        <v>11000</v>
      </c>
    </row>
    <row r="7" spans="1:6" ht="19.5" customHeight="1">
      <c r="A7" s="61"/>
      <c r="B7" s="55"/>
      <c r="C7" s="55" t="s">
        <v>80</v>
      </c>
      <c r="D7" s="26" t="s">
        <v>81</v>
      </c>
      <c r="E7" s="27">
        <v>0</v>
      </c>
      <c r="F7" s="28">
        <v>3000</v>
      </c>
    </row>
    <row r="8" spans="1:6" ht="19.5" customHeight="1">
      <c r="A8" s="61"/>
      <c r="B8" s="55"/>
      <c r="C8" s="55" t="s">
        <v>82</v>
      </c>
      <c r="D8" s="26" t="s">
        <v>83</v>
      </c>
      <c r="E8" s="27">
        <v>0</v>
      </c>
      <c r="F8" s="28">
        <v>8000</v>
      </c>
    </row>
    <row r="9" spans="1:6" ht="19.5" customHeight="1">
      <c r="A9" s="60" t="s">
        <v>12</v>
      </c>
      <c r="B9" s="49"/>
      <c r="C9" s="49"/>
      <c r="D9" s="16" t="s">
        <v>13</v>
      </c>
      <c r="E9" s="50">
        <f>E10</f>
        <v>0</v>
      </c>
      <c r="F9" s="51">
        <f>F10</f>
        <v>520000</v>
      </c>
    </row>
    <row r="10" spans="1:6" ht="19.5" customHeight="1">
      <c r="A10" s="61"/>
      <c r="B10" s="53" t="s">
        <v>14</v>
      </c>
      <c r="C10" s="54"/>
      <c r="D10" s="22" t="s">
        <v>15</v>
      </c>
      <c r="E10" s="23">
        <f>SUM(E11:E12)</f>
        <v>0</v>
      </c>
      <c r="F10" s="24">
        <f>SUM(F11:F12)</f>
        <v>520000</v>
      </c>
    </row>
    <row r="11" spans="1:6" ht="19.5" customHeight="1">
      <c r="A11" s="61"/>
      <c r="B11" s="55"/>
      <c r="C11" s="55" t="s">
        <v>84</v>
      </c>
      <c r="D11" s="26" t="s">
        <v>85</v>
      </c>
      <c r="E11" s="27">
        <v>0</v>
      </c>
      <c r="F11" s="28">
        <v>500204</v>
      </c>
    </row>
    <row r="12" spans="1:6" ht="19.5" customHeight="1">
      <c r="A12" s="61"/>
      <c r="B12" s="55"/>
      <c r="C12" s="55" t="s">
        <v>82</v>
      </c>
      <c r="D12" s="26" t="s">
        <v>83</v>
      </c>
      <c r="E12" s="27">
        <v>0</v>
      </c>
      <c r="F12" s="28">
        <v>19796</v>
      </c>
    </row>
    <row r="13" spans="1:6" ht="19.5" customHeight="1">
      <c r="A13" s="60" t="s">
        <v>20</v>
      </c>
      <c r="B13" s="49"/>
      <c r="C13" s="49"/>
      <c r="D13" s="16" t="s">
        <v>21</v>
      </c>
      <c r="E13" s="50">
        <f>E14</f>
        <v>0</v>
      </c>
      <c r="F13" s="51">
        <f>F14</f>
        <v>12339</v>
      </c>
    </row>
    <row r="14" spans="1:6" ht="19.5" customHeight="1">
      <c r="A14" s="61"/>
      <c r="B14" s="53" t="s">
        <v>24</v>
      </c>
      <c r="C14" s="54"/>
      <c r="D14" s="22" t="s">
        <v>7</v>
      </c>
      <c r="E14" s="23">
        <f>SUM(E15:E18)</f>
        <v>0</v>
      </c>
      <c r="F14" s="24">
        <f>SUM(F15:F18)</f>
        <v>12339</v>
      </c>
    </row>
    <row r="15" spans="1:6" ht="19.5" customHeight="1">
      <c r="A15" s="61"/>
      <c r="B15" s="55"/>
      <c r="C15" s="55" t="s">
        <v>86</v>
      </c>
      <c r="D15" s="26" t="s">
        <v>87</v>
      </c>
      <c r="E15" s="27">
        <v>0</v>
      </c>
      <c r="F15" s="28">
        <v>9500</v>
      </c>
    </row>
    <row r="16" spans="1:6" ht="19.5" customHeight="1">
      <c r="A16" s="61"/>
      <c r="B16" s="55"/>
      <c r="C16" s="55" t="s">
        <v>88</v>
      </c>
      <c r="D16" s="26" t="s">
        <v>89</v>
      </c>
      <c r="E16" s="27">
        <v>0</v>
      </c>
      <c r="F16" s="28">
        <v>2139</v>
      </c>
    </row>
    <row r="17" spans="1:6" ht="19.5" customHeight="1">
      <c r="A17" s="61"/>
      <c r="B17" s="55"/>
      <c r="C17" s="55" t="s">
        <v>84</v>
      </c>
      <c r="D17" s="26" t="s">
        <v>85</v>
      </c>
      <c r="E17" s="27">
        <v>0</v>
      </c>
      <c r="F17" s="28">
        <v>500</v>
      </c>
    </row>
    <row r="18" spans="1:6" ht="19.5" customHeight="1">
      <c r="A18" s="61"/>
      <c r="B18" s="55"/>
      <c r="C18" s="55" t="s">
        <v>80</v>
      </c>
      <c r="D18" s="26" t="s">
        <v>81</v>
      </c>
      <c r="E18" s="27">
        <v>0</v>
      </c>
      <c r="F18" s="28">
        <v>200</v>
      </c>
    </row>
    <row r="19" spans="1:6" ht="19.5" customHeight="1">
      <c r="A19" s="60" t="s">
        <v>33</v>
      </c>
      <c r="B19" s="49"/>
      <c r="C19" s="49"/>
      <c r="D19" s="16" t="s">
        <v>34</v>
      </c>
      <c r="E19" s="50">
        <f>E20+E25</f>
        <v>-8911</v>
      </c>
      <c r="F19" s="51">
        <f>F20+F25</f>
        <v>18500</v>
      </c>
    </row>
    <row r="20" spans="1:6" ht="19.5" customHeight="1">
      <c r="A20" s="61"/>
      <c r="B20" s="53" t="s">
        <v>39</v>
      </c>
      <c r="C20" s="54"/>
      <c r="D20" s="22" t="s">
        <v>40</v>
      </c>
      <c r="E20" s="23">
        <f>SUM(E21:E24)</f>
        <v>-8911</v>
      </c>
      <c r="F20" s="24">
        <f>SUM(F21:F24)</f>
        <v>15800</v>
      </c>
    </row>
    <row r="21" spans="1:6" ht="19.5" customHeight="1">
      <c r="A21" s="61"/>
      <c r="B21" s="55"/>
      <c r="C21" s="55" t="s">
        <v>86</v>
      </c>
      <c r="D21" s="26" t="s">
        <v>87</v>
      </c>
      <c r="E21" s="27">
        <v>0</v>
      </c>
      <c r="F21" s="28">
        <v>5500</v>
      </c>
    </row>
    <row r="22" spans="1:6" ht="19.5" customHeight="1">
      <c r="A22" s="61"/>
      <c r="B22" s="55"/>
      <c r="C22" s="55" t="s">
        <v>84</v>
      </c>
      <c r="D22" s="26" t="s">
        <v>85</v>
      </c>
      <c r="E22" s="27">
        <v>0</v>
      </c>
      <c r="F22" s="28">
        <v>300</v>
      </c>
    </row>
    <row r="23" spans="1:6" ht="19.5" customHeight="1">
      <c r="A23" s="61"/>
      <c r="B23" s="55"/>
      <c r="C23" s="55" t="s">
        <v>80</v>
      </c>
      <c r="D23" s="26" t="s">
        <v>81</v>
      </c>
      <c r="E23" s="27">
        <v>0</v>
      </c>
      <c r="F23" s="28">
        <v>10000</v>
      </c>
    </row>
    <row r="24" spans="1:6" ht="19.5" customHeight="1">
      <c r="A24" s="61"/>
      <c r="B24" s="55"/>
      <c r="C24" s="55" t="s">
        <v>90</v>
      </c>
      <c r="D24" s="26" t="s">
        <v>91</v>
      </c>
      <c r="E24" s="27">
        <v>-8911</v>
      </c>
      <c r="F24" s="28">
        <v>0</v>
      </c>
    </row>
    <row r="25" spans="1:6" ht="19.5" customHeight="1">
      <c r="A25" s="61"/>
      <c r="B25" s="53" t="s">
        <v>41</v>
      </c>
      <c r="C25" s="54"/>
      <c r="D25" s="22" t="s">
        <v>7</v>
      </c>
      <c r="E25" s="23">
        <f>E26</f>
        <v>0</v>
      </c>
      <c r="F25" s="24">
        <f>F26</f>
        <v>2700</v>
      </c>
    </row>
    <row r="26" spans="1:6" ht="19.5" customHeight="1">
      <c r="A26" s="61"/>
      <c r="B26" s="55"/>
      <c r="C26" s="55" t="s">
        <v>86</v>
      </c>
      <c r="D26" s="26" t="s">
        <v>87</v>
      </c>
      <c r="E26" s="27">
        <v>0</v>
      </c>
      <c r="F26" s="28">
        <v>2700</v>
      </c>
    </row>
    <row r="27" spans="1:6" ht="36.75" customHeight="1">
      <c r="A27" s="60" t="s">
        <v>92</v>
      </c>
      <c r="B27" s="49"/>
      <c r="C27" s="49"/>
      <c r="D27" s="48" t="s">
        <v>115</v>
      </c>
      <c r="E27" s="50">
        <f>E28</f>
        <v>0</v>
      </c>
      <c r="F27" s="51">
        <f>F28</f>
        <v>5000</v>
      </c>
    </row>
    <row r="28" spans="1:6" ht="19.5" customHeight="1">
      <c r="A28" s="61"/>
      <c r="B28" s="53" t="s">
        <v>93</v>
      </c>
      <c r="C28" s="54"/>
      <c r="D28" s="22" t="s">
        <v>94</v>
      </c>
      <c r="E28" s="23">
        <f>E29</f>
        <v>0</v>
      </c>
      <c r="F28" s="24">
        <f>F29</f>
        <v>5000</v>
      </c>
    </row>
    <row r="29" spans="1:6" ht="19.5" customHeight="1">
      <c r="A29" s="61"/>
      <c r="B29" s="55"/>
      <c r="C29" s="55" t="s">
        <v>82</v>
      </c>
      <c r="D29" s="26" t="s">
        <v>83</v>
      </c>
      <c r="E29" s="27">
        <v>0</v>
      </c>
      <c r="F29" s="28">
        <v>5000</v>
      </c>
    </row>
    <row r="30" spans="1:6" ht="19.5" customHeight="1">
      <c r="A30" s="60" t="s">
        <v>53</v>
      </c>
      <c r="B30" s="49"/>
      <c r="C30" s="49"/>
      <c r="D30" s="16" t="s">
        <v>54</v>
      </c>
      <c r="E30" s="50">
        <f>E31</f>
        <v>0</v>
      </c>
      <c r="F30" s="51">
        <f>F31</f>
        <v>1000</v>
      </c>
    </row>
    <row r="31" spans="1:6" ht="19.5" customHeight="1">
      <c r="A31" s="61"/>
      <c r="B31" s="53" t="s">
        <v>55</v>
      </c>
      <c r="C31" s="54"/>
      <c r="D31" s="22" t="s">
        <v>56</v>
      </c>
      <c r="E31" s="23">
        <f>E32</f>
        <v>0</v>
      </c>
      <c r="F31" s="24">
        <f>F32</f>
        <v>1000</v>
      </c>
    </row>
    <row r="32" spans="1:6" ht="19.5" customHeight="1">
      <c r="A32" s="61"/>
      <c r="B32" s="55"/>
      <c r="C32" s="55" t="s">
        <v>95</v>
      </c>
      <c r="D32" s="26" t="s">
        <v>96</v>
      </c>
      <c r="E32" s="27">
        <v>0</v>
      </c>
      <c r="F32" s="28">
        <v>1000</v>
      </c>
    </row>
    <row r="33" spans="1:6" ht="19.5" customHeight="1">
      <c r="A33" s="60" t="s">
        <v>97</v>
      </c>
      <c r="B33" s="49"/>
      <c r="C33" s="49"/>
      <c r="D33" s="47" t="s">
        <v>116</v>
      </c>
      <c r="E33" s="50">
        <f>E34</f>
        <v>0</v>
      </c>
      <c r="F33" s="51">
        <f>F34</f>
        <v>2900</v>
      </c>
    </row>
    <row r="34" spans="1:6" ht="19.5" customHeight="1">
      <c r="A34" s="61"/>
      <c r="B34" s="53" t="s">
        <v>98</v>
      </c>
      <c r="C34" s="54"/>
      <c r="D34" s="22" t="s">
        <v>7</v>
      </c>
      <c r="E34" s="23">
        <f>E35</f>
        <v>0</v>
      </c>
      <c r="F34" s="24">
        <f>F35</f>
        <v>2900</v>
      </c>
    </row>
    <row r="35" spans="1:6" ht="19.5" customHeight="1">
      <c r="A35" s="61"/>
      <c r="B35" s="55"/>
      <c r="C35" s="55" t="s">
        <v>99</v>
      </c>
      <c r="D35" s="26" t="s">
        <v>100</v>
      </c>
      <c r="E35" s="27">
        <v>0</v>
      </c>
      <c r="F35" s="28">
        <v>2900</v>
      </c>
    </row>
    <row r="36" spans="1:6" ht="19.5" customHeight="1">
      <c r="A36" s="60" t="s">
        <v>67</v>
      </c>
      <c r="B36" s="49"/>
      <c r="C36" s="49"/>
      <c r="D36" s="16" t="s">
        <v>68</v>
      </c>
      <c r="E36" s="50">
        <f>E37+E39</f>
        <v>0</v>
      </c>
      <c r="F36" s="51">
        <f>F37+F39</f>
        <v>35368</v>
      </c>
    </row>
    <row r="37" spans="1:6" ht="19.5" customHeight="1">
      <c r="A37" s="61"/>
      <c r="B37" s="53" t="s">
        <v>101</v>
      </c>
      <c r="C37" s="54"/>
      <c r="D37" s="22" t="s">
        <v>102</v>
      </c>
      <c r="E37" s="23">
        <f>E38</f>
        <v>0</v>
      </c>
      <c r="F37" s="24">
        <f>F38</f>
        <v>35000</v>
      </c>
    </row>
    <row r="38" spans="1:6" ht="19.5" customHeight="1">
      <c r="A38" s="61"/>
      <c r="B38" s="55"/>
      <c r="C38" s="55" t="s">
        <v>80</v>
      </c>
      <c r="D38" s="26" t="s">
        <v>81</v>
      </c>
      <c r="E38" s="27">
        <v>0</v>
      </c>
      <c r="F38" s="28">
        <v>35000</v>
      </c>
    </row>
    <row r="39" spans="1:6" ht="19.5" customHeight="1">
      <c r="A39" s="61"/>
      <c r="B39" s="53" t="s">
        <v>103</v>
      </c>
      <c r="C39" s="54"/>
      <c r="D39" s="22" t="s">
        <v>104</v>
      </c>
      <c r="E39" s="23">
        <f>E40</f>
        <v>0</v>
      </c>
      <c r="F39" s="24">
        <f>F40</f>
        <v>368</v>
      </c>
    </row>
    <row r="40" spans="1:6" ht="19.5" customHeight="1">
      <c r="A40" s="61"/>
      <c r="B40" s="55"/>
      <c r="C40" s="55" t="s">
        <v>105</v>
      </c>
      <c r="D40" s="26" t="s">
        <v>106</v>
      </c>
      <c r="E40" s="27">
        <v>0</v>
      </c>
      <c r="F40" s="28">
        <v>368</v>
      </c>
    </row>
    <row r="41" spans="1:6" ht="19.5" customHeight="1">
      <c r="A41" s="60" t="s">
        <v>107</v>
      </c>
      <c r="B41" s="49"/>
      <c r="C41" s="49"/>
      <c r="D41" s="47" t="s">
        <v>114</v>
      </c>
      <c r="E41" s="50">
        <f>E42</f>
        <v>0</v>
      </c>
      <c r="F41" s="51">
        <f>F42</f>
        <v>7100</v>
      </c>
    </row>
    <row r="42" spans="1:6" ht="19.5" customHeight="1">
      <c r="A42" s="52"/>
      <c r="B42" s="53" t="s">
        <v>108</v>
      </c>
      <c r="C42" s="54"/>
      <c r="D42" s="22" t="s">
        <v>109</v>
      </c>
      <c r="E42" s="23">
        <f>E43</f>
        <v>0</v>
      </c>
      <c r="F42" s="24">
        <f>F43</f>
        <v>7100</v>
      </c>
    </row>
    <row r="43" spans="1:6" ht="40.5" customHeight="1" thickBot="1">
      <c r="A43" s="56"/>
      <c r="B43" s="57"/>
      <c r="C43" s="57" t="s">
        <v>110</v>
      </c>
      <c r="D43" s="31" t="s">
        <v>111</v>
      </c>
      <c r="E43" s="32">
        <v>0</v>
      </c>
      <c r="F43" s="33">
        <v>7100</v>
      </c>
    </row>
    <row r="44" spans="1:6" ht="19.5" customHeight="1" thickBot="1" thickTop="1">
      <c r="A44" s="46"/>
      <c r="B44" s="272" t="s">
        <v>75</v>
      </c>
      <c r="C44" s="273"/>
      <c r="D44" s="7">
        <f>E44+F44</f>
        <v>604296</v>
      </c>
      <c r="E44" s="58">
        <f>E41+E36+E33+E30+E27+E19+E13+E9+E5</f>
        <v>-8911</v>
      </c>
      <c r="F44" s="59">
        <f>F41+F36+F33+F30+F27+F19+F13+F9+F5</f>
        <v>613207</v>
      </c>
    </row>
    <row r="45" spans="1:5" ht="19.5" customHeight="1" thickTop="1">
      <c r="A45" s="6"/>
      <c r="B45" s="6"/>
      <c r="C45" s="6"/>
      <c r="D45" s="6"/>
      <c r="E45" s="6"/>
    </row>
    <row r="46" spans="1:5" ht="19.5" customHeight="1">
      <c r="A46" s="6"/>
      <c r="B46" s="6"/>
      <c r="C46" s="6"/>
      <c r="D46" s="6"/>
      <c r="E46" s="6"/>
    </row>
    <row r="47" spans="1:5" ht="19.5" customHeight="1">
      <c r="A47" s="6"/>
      <c r="B47" s="6"/>
      <c r="C47" s="6"/>
      <c r="D47" s="6"/>
      <c r="E47" s="6"/>
    </row>
    <row r="48" spans="1:5" ht="19.5" customHeight="1">
      <c r="A48" s="6"/>
      <c r="B48" s="6"/>
      <c r="C48" s="6"/>
      <c r="D48" s="6"/>
      <c r="E48" s="6"/>
    </row>
    <row r="49" spans="1:5" ht="19.5" customHeight="1">
      <c r="A49" s="6"/>
      <c r="B49" s="6"/>
      <c r="C49" s="6"/>
      <c r="D49" s="6"/>
      <c r="E49" s="6"/>
    </row>
    <row r="50" spans="1:5" ht="19.5" customHeight="1">
      <c r="A50" s="6"/>
      <c r="B50" s="6"/>
      <c r="C50" s="6"/>
      <c r="D50" s="6"/>
      <c r="E50" s="6"/>
    </row>
    <row r="51" spans="1:5" ht="19.5" customHeight="1">
      <c r="A51" s="6"/>
      <c r="B51" s="6"/>
      <c r="C51" s="6"/>
      <c r="D51" s="6"/>
      <c r="E51" s="6"/>
    </row>
    <row r="52" spans="1:5" ht="19.5" customHeight="1">
      <c r="A52" s="6"/>
      <c r="B52" s="6"/>
      <c r="C52" s="6"/>
      <c r="D52" s="6"/>
      <c r="E52" s="6"/>
    </row>
    <row r="53" spans="1:5" ht="19.5" customHeight="1">
      <c r="A53" s="6"/>
      <c r="B53" s="6"/>
      <c r="C53" s="6"/>
      <c r="D53" s="6"/>
      <c r="E53" s="6"/>
    </row>
    <row r="54" spans="1:5" ht="19.5" customHeight="1">
      <c r="A54" s="6"/>
      <c r="B54" s="6"/>
      <c r="C54" s="6"/>
      <c r="D54" s="6"/>
      <c r="E54" s="6"/>
    </row>
  </sheetData>
  <mergeCells count="4">
    <mergeCell ref="A1:F1"/>
    <mergeCell ref="A2:F2"/>
    <mergeCell ref="A3:F3"/>
    <mergeCell ref="B44:C4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D2" sqref="D2"/>
    </sheetView>
  </sheetViews>
  <sheetFormatPr defaultColWidth="9.33203125" defaultRowHeight="19.5" customHeight="1"/>
  <cols>
    <col min="1" max="1" width="4.33203125" style="62" customWidth="1"/>
    <col min="2" max="2" width="6.83203125" style="62" customWidth="1"/>
    <col min="3" max="3" width="5" style="62" customWidth="1"/>
    <col min="4" max="4" width="85" style="62" customWidth="1"/>
    <col min="5" max="5" width="12.33203125" style="62" customWidth="1"/>
    <col min="6" max="6" width="12.83203125" style="62" customWidth="1"/>
    <col min="7" max="7" width="12.33203125" style="62" customWidth="1"/>
    <col min="8" max="8" width="13.16015625" style="62" customWidth="1"/>
    <col min="9" max="9" width="13" style="62" customWidth="1"/>
    <col min="10" max="10" width="15.5" style="62" customWidth="1"/>
    <col min="11" max="11" width="9.33203125" style="62" customWidth="1"/>
    <col min="12" max="12" width="12.5" style="62" bestFit="1" customWidth="1"/>
    <col min="13" max="16384" width="9.33203125" style="62" customWidth="1"/>
  </cols>
  <sheetData>
    <row r="1" spans="2:4" ht="27.75" customHeight="1">
      <c r="B1" s="254" t="s">
        <v>232</v>
      </c>
      <c r="C1" s="254"/>
      <c r="D1" s="254"/>
    </row>
    <row r="2" spans="1:11" ht="27" customHeight="1">
      <c r="A2" s="63"/>
      <c r="F2" s="275" t="s">
        <v>177</v>
      </c>
      <c r="G2" s="275"/>
      <c r="H2" s="275"/>
      <c r="I2" s="275"/>
      <c r="J2" s="275"/>
      <c r="K2" s="64"/>
    </row>
    <row r="3" ht="8.25" customHeight="1">
      <c r="A3" s="63"/>
    </row>
    <row r="4" spans="1:11" ht="17.25" customHeight="1">
      <c r="A4" s="276" t="s">
        <v>117</v>
      </c>
      <c r="B4" s="276"/>
      <c r="C4" s="276"/>
      <c r="D4" s="276"/>
      <c r="E4" s="276"/>
      <c r="F4" s="276"/>
      <c r="G4" s="276"/>
      <c r="H4" s="276"/>
      <c r="I4" s="276"/>
      <c r="J4" s="276"/>
      <c r="K4" s="65"/>
    </row>
    <row r="5" spans="1:10" ht="11.2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2" ht="33.75" customHeight="1" thickBot="1" thickTop="1">
      <c r="A6" s="67" t="s">
        <v>0</v>
      </c>
      <c r="B6" s="68" t="s">
        <v>1</v>
      </c>
      <c r="C6" s="69" t="s">
        <v>118</v>
      </c>
      <c r="D6" s="70" t="s">
        <v>119</v>
      </c>
      <c r="E6" s="71" t="s">
        <v>120</v>
      </c>
      <c r="F6" s="71" t="s">
        <v>121</v>
      </c>
      <c r="G6" s="71" t="s">
        <v>122</v>
      </c>
      <c r="H6" s="71" t="s">
        <v>123</v>
      </c>
      <c r="I6" s="71" t="s">
        <v>124</v>
      </c>
      <c r="J6" s="72" t="s">
        <v>125</v>
      </c>
      <c r="K6" s="73"/>
      <c r="L6" s="74"/>
    </row>
    <row r="7" spans="1:10" ht="18" customHeight="1" thickTop="1">
      <c r="A7" s="75" t="s">
        <v>4</v>
      </c>
      <c r="B7" s="76" t="s">
        <v>78</v>
      </c>
      <c r="C7" s="76" t="s">
        <v>82</v>
      </c>
      <c r="D7" s="77" t="s">
        <v>126</v>
      </c>
      <c r="E7" s="78">
        <v>1611261</v>
      </c>
      <c r="F7" s="78"/>
      <c r="G7" s="78">
        <v>162622</v>
      </c>
      <c r="H7" s="78"/>
      <c r="I7" s="78"/>
      <c r="J7" s="79">
        <f aca="true" t="shared" si="0" ref="J7:J51">SUM(F7:I7)</f>
        <v>162622</v>
      </c>
    </row>
    <row r="8" spans="1:10" ht="18" customHeight="1">
      <c r="A8" s="80" t="s">
        <v>4</v>
      </c>
      <c r="B8" s="81" t="s">
        <v>78</v>
      </c>
      <c r="C8" s="82" t="s">
        <v>82</v>
      </c>
      <c r="D8" s="83" t="s">
        <v>127</v>
      </c>
      <c r="E8" s="84">
        <v>6000000</v>
      </c>
      <c r="F8" s="84">
        <v>580000</v>
      </c>
      <c r="G8" s="84"/>
      <c r="H8" s="84">
        <v>720000</v>
      </c>
      <c r="I8" s="84">
        <v>240000</v>
      </c>
      <c r="J8" s="85">
        <f t="shared" si="0"/>
        <v>1540000</v>
      </c>
    </row>
    <row r="9" spans="1:10" ht="15" customHeight="1">
      <c r="A9" s="277" t="s">
        <v>4</v>
      </c>
      <c r="B9" s="279" t="s">
        <v>78</v>
      </c>
      <c r="C9" s="88" t="s">
        <v>128</v>
      </c>
      <c r="D9" s="281" t="s">
        <v>129</v>
      </c>
      <c r="E9" s="283">
        <v>7846790</v>
      </c>
      <c r="F9" s="90">
        <v>1445783</v>
      </c>
      <c r="G9" s="90"/>
      <c r="H9" s="90"/>
      <c r="I9" s="90"/>
      <c r="J9" s="85">
        <f t="shared" si="0"/>
        <v>1445783</v>
      </c>
    </row>
    <row r="10" spans="1:10" ht="15" customHeight="1">
      <c r="A10" s="278"/>
      <c r="B10" s="280"/>
      <c r="C10" s="88" t="s">
        <v>130</v>
      </c>
      <c r="D10" s="282"/>
      <c r="E10" s="284"/>
      <c r="F10" s="90">
        <f>614217-500000</f>
        <v>114217</v>
      </c>
      <c r="G10" s="90"/>
      <c r="H10" s="90">
        <v>500000</v>
      </c>
      <c r="I10" s="90"/>
      <c r="J10" s="85">
        <f t="shared" si="0"/>
        <v>614217</v>
      </c>
    </row>
    <row r="11" spans="1:10" ht="42" customHeight="1">
      <c r="A11" s="91" t="s">
        <v>4</v>
      </c>
      <c r="B11" s="88" t="s">
        <v>78</v>
      </c>
      <c r="C11" s="88" t="s">
        <v>82</v>
      </c>
      <c r="D11" s="92" t="s">
        <v>131</v>
      </c>
      <c r="E11" s="93">
        <v>1000000</v>
      </c>
      <c r="F11" s="90">
        <v>50000</v>
      </c>
      <c r="G11" s="90"/>
      <c r="H11" s="90"/>
      <c r="I11" s="90"/>
      <c r="J11" s="85">
        <f t="shared" si="0"/>
        <v>50000</v>
      </c>
    </row>
    <row r="12" spans="1:10" ht="18" customHeight="1">
      <c r="A12" s="91" t="s">
        <v>4</v>
      </c>
      <c r="B12" s="88" t="s">
        <v>78</v>
      </c>
      <c r="C12" s="88" t="s">
        <v>82</v>
      </c>
      <c r="D12" s="92" t="s">
        <v>132</v>
      </c>
      <c r="E12" s="93">
        <v>17000</v>
      </c>
      <c r="F12" s="90">
        <v>17000</v>
      </c>
      <c r="G12" s="90"/>
      <c r="H12" s="90"/>
      <c r="I12" s="90"/>
      <c r="J12" s="85">
        <f t="shared" si="0"/>
        <v>17000</v>
      </c>
    </row>
    <row r="13" spans="1:10" ht="18" customHeight="1">
      <c r="A13" s="91" t="s">
        <v>4</v>
      </c>
      <c r="B13" s="88" t="s">
        <v>78</v>
      </c>
      <c r="C13" s="88" t="s">
        <v>82</v>
      </c>
      <c r="D13" s="92" t="s">
        <v>133</v>
      </c>
      <c r="E13" s="93">
        <v>100000</v>
      </c>
      <c r="F13" s="90">
        <f>100000+42000</f>
        <v>142000</v>
      </c>
      <c r="G13" s="90"/>
      <c r="H13" s="90"/>
      <c r="I13" s="90"/>
      <c r="J13" s="85">
        <f t="shared" si="0"/>
        <v>142000</v>
      </c>
    </row>
    <row r="14" spans="1:10" ht="26.25" customHeight="1">
      <c r="A14" s="91" t="s">
        <v>4</v>
      </c>
      <c r="B14" s="88" t="s">
        <v>78</v>
      </c>
      <c r="C14" s="88" t="s">
        <v>82</v>
      </c>
      <c r="D14" s="92" t="s">
        <v>134</v>
      </c>
      <c r="E14" s="93">
        <v>22000</v>
      </c>
      <c r="F14" s="90">
        <v>22000</v>
      </c>
      <c r="G14" s="90"/>
      <c r="H14" s="90"/>
      <c r="I14" s="90"/>
      <c r="J14" s="85">
        <f t="shared" si="0"/>
        <v>22000</v>
      </c>
    </row>
    <row r="15" spans="1:10" ht="18" customHeight="1">
      <c r="A15" s="91" t="s">
        <v>4</v>
      </c>
      <c r="B15" s="88" t="s">
        <v>78</v>
      </c>
      <c r="C15" s="88" t="s">
        <v>82</v>
      </c>
      <c r="D15" s="92" t="s">
        <v>135</v>
      </c>
      <c r="E15" s="93">
        <v>6400</v>
      </c>
      <c r="F15" s="90">
        <v>6400</v>
      </c>
      <c r="G15" s="90"/>
      <c r="H15" s="90"/>
      <c r="I15" s="90"/>
      <c r="J15" s="85">
        <f>SUM(F15:I15)</f>
        <v>6400</v>
      </c>
    </row>
    <row r="16" spans="1:10" ht="18" customHeight="1">
      <c r="A16" s="91" t="s">
        <v>4</v>
      </c>
      <c r="B16" s="88" t="s">
        <v>78</v>
      </c>
      <c r="C16" s="88" t="s">
        <v>82</v>
      </c>
      <c r="D16" s="92" t="s">
        <v>136</v>
      </c>
      <c r="E16" s="93">
        <v>8000</v>
      </c>
      <c r="F16" s="90">
        <v>8000</v>
      </c>
      <c r="G16" s="90"/>
      <c r="H16" s="90"/>
      <c r="I16" s="90"/>
      <c r="J16" s="85">
        <f>SUM(F16:I16)</f>
        <v>8000</v>
      </c>
    </row>
    <row r="17" spans="1:10" ht="18" customHeight="1">
      <c r="A17" s="94" t="s">
        <v>12</v>
      </c>
      <c r="B17" s="82" t="s">
        <v>14</v>
      </c>
      <c r="C17" s="82" t="s">
        <v>82</v>
      </c>
      <c r="D17" s="95" t="s">
        <v>137</v>
      </c>
      <c r="E17" s="84">
        <v>857660</v>
      </c>
      <c r="F17" s="84">
        <f>378000-60000</f>
        <v>318000</v>
      </c>
      <c r="G17" s="84"/>
      <c r="H17" s="84"/>
      <c r="I17" s="84">
        <v>180000</v>
      </c>
      <c r="J17" s="85">
        <f t="shared" si="0"/>
        <v>498000</v>
      </c>
    </row>
    <row r="18" spans="1:10" ht="18" customHeight="1">
      <c r="A18" s="86" t="s">
        <v>12</v>
      </c>
      <c r="B18" s="87" t="s">
        <v>14</v>
      </c>
      <c r="C18" s="87" t="s">
        <v>82</v>
      </c>
      <c r="D18" s="96" t="s">
        <v>138</v>
      </c>
      <c r="E18" s="89">
        <v>300000</v>
      </c>
      <c r="F18" s="84">
        <v>300000</v>
      </c>
      <c r="G18" s="84"/>
      <c r="H18" s="84"/>
      <c r="I18" s="84"/>
      <c r="J18" s="85">
        <f t="shared" si="0"/>
        <v>300000</v>
      </c>
    </row>
    <row r="19" spans="1:10" ht="18" customHeight="1">
      <c r="A19" s="86" t="s">
        <v>12</v>
      </c>
      <c r="B19" s="87" t="s">
        <v>14</v>
      </c>
      <c r="C19" s="87" t="s">
        <v>82</v>
      </c>
      <c r="D19" s="96" t="s">
        <v>139</v>
      </c>
      <c r="E19" s="89">
        <v>520000</v>
      </c>
      <c r="F19" s="90">
        <v>120000</v>
      </c>
      <c r="G19" s="90"/>
      <c r="H19" s="90"/>
      <c r="I19" s="90">
        <v>400000</v>
      </c>
      <c r="J19" s="85">
        <f t="shared" si="0"/>
        <v>520000</v>
      </c>
    </row>
    <row r="20" spans="1:10" ht="18" customHeight="1">
      <c r="A20" s="94" t="s">
        <v>20</v>
      </c>
      <c r="B20" s="82" t="s">
        <v>22</v>
      </c>
      <c r="C20" s="82" t="s">
        <v>82</v>
      </c>
      <c r="D20" s="97" t="s">
        <v>140</v>
      </c>
      <c r="E20" s="84">
        <f>5400+115000</f>
        <v>120400</v>
      </c>
      <c r="F20" s="90">
        <f>5400+115000</f>
        <v>120400</v>
      </c>
      <c r="G20" s="90"/>
      <c r="H20" s="90"/>
      <c r="I20" s="90"/>
      <c r="J20" s="85">
        <f t="shared" si="0"/>
        <v>120400</v>
      </c>
    </row>
    <row r="21" spans="1:10" ht="18" customHeight="1">
      <c r="A21" s="91" t="s">
        <v>20</v>
      </c>
      <c r="B21" s="88" t="s">
        <v>22</v>
      </c>
      <c r="C21" s="88" t="s">
        <v>105</v>
      </c>
      <c r="D21" s="98" t="s">
        <v>141</v>
      </c>
      <c r="E21" s="90">
        <v>53200</v>
      </c>
      <c r="F21" s="90"/>
      <c r="G21" s="90">
        <v>9120</v>
      </c>
      <c r="H21" s="90"/>
      <c r="I21" s="90"/>
      <c r="J21" s="99">
        <f t="shared" si="0"/>
        <v>9120</v>
      </c>
    </row>
    <row r="22" spans="1:10" ht="18" customHeight="1">
      <c r="A22" s="94" t="s">
        <v>20</v>
      </c>
      <c r="B22" s="82" t="s">
        <v>24</v>
      </c>
      <c r="C22" s="82" t="s">
        <v>82</v>
      </c>
      <c r="D22" s="95" t="s">
        <v>142</v>
      </c>
      <c r="E22" s="84">
        <v>185000</v>
      </c>
      <c r="F22" s="84">
        <f>185000-35270</f>
        <v>149730</v>
      </c>
      <c r="G22" s="84"/>
      <c r="H22" s="84"/>
      <c r="I22" s="84"/>
      <c r="J22" s="85">
        <f t="shared" si="0"/>
        <v>149730</v>
      </c>
    </row>
    <row r="23" spans="1:10" ht="39.75" customHeight="1">
      <c r="A23" s="94" t="s">
        <v>20</v>
      </c>
      <c r="B23" s="82" t="s">
        <v>24</v>
      </c>
      <c r="C23" s="82" t="s">
        <v>82</v>
      </c>
      <c r="D23" s="95" t="s">
        <v>143</v>
      </c>
      <c r="E23" s="84">
        <v>1000000</v>
      </c>
      <c r="F23" s="84">
        <f>584924-273350</f>
        <v>311574</v>
      </c>
      <c r="G23" s="84"/>
      <c r="H23" s="84"/>
      <c r="I23" s="84">
        <v>273350</v>
      </c>
      <c r="J23" s="85">
        <f t="shared" si="0"/>
        <v>584924</v>
      </c>
    </row>
    <row r="24" spans="1:10" ht="18" customHeight="1">
      <c r="A24" s="94" t="s">
        <v>33</v>
      </c>
      <c r="B24" s="82" t="s">
        <v>39</v>
      </c>
      <c r="C24" s="82" t="s">
        <v>105</v>
      </c>
      <c r="D24" s="95" t="s">
        <v>144</v>
      </c>
      <c r="E24" s="84">
        <v>38000</v>
      </c>
      <c r="F24" s="84">
        <f>15000+23000</f>
        <v>38000</v>
      </c>
      <c r="G24" s="84"/>
      <c r="H24" s="84"/>
      <c r="I24" s="84"/>
      <c r="J24" s="85">
        <f t="shared" si="0"/>
        <v>38000</v>
      </c>
    </row>
    <row r="25" spans="1:10" ht="18" customHeight="1">
      <c r="A25" s="94" t="s">
        <v>92</v>
      </c>
      <c r="B25" s="82" t="s">
        <v>93</v>
      </c>
      <c r="C25" s="100" t="s">
        <v>82</v>
      </c>
      <c r="D25" s="101" t="s">
        <v>145</v>
      </c>
      <c r="E25" s="93">
        <v>4325</v>
      </c>
      <c r="F25" s="93">
        <v>4325</v>
      </c>
      <c r="G25" s="84"/>
      <c r="H25" s="84"/>
      <c r="I25" s="84"/>
      <c r="J25" s="85">
        <f>SUM(F25:I25)</f>
        <v>4325</v>
      </c>
    </row>
    <row r="26" spans="1:10" ht="18" customHeight="1">
      <c r="A26" s="94" t="s">
        <v>92</v>
      </c>
      <c r="B26" s="82" t="s">
        <v>93</v>
      </c>
      <c r="C26" s="100" t="s">
        <v>82</v>
      </c>
      <c r="D26" s="101" t="s">
        <v>146</v>
      </c>
      <c r="E26" s="93">
        <v>5000</v>
      </c>
      <c r="F26" s="93">
        <v>5000</v>
      </c>
      <c r="G26" s="84"/>
      <c r="H26" s="84"/>
      <c r="I26" s="84"/>
      <c r="J26" s="85">
        <f>SUM(F26:I26)</f>
        <v>5000</v>
      </c>
    </row>
    <row r="27" spans="1:10" ht="18" customHeight="1">
      <c r="A27" s="94" t="s">
        <v>92</v>
      </c>
      <c r="B27" s="82" t="s">
        <v>93</v>
      </c>
      <c r="C27" s="100" t="s">
        <v>105</v>
      </c>
      <c r="D27" s="101" t="s">
        <v>147</v>
      </c>
      <c r="E27" s="93">
        <v>3800</v>
      </c>
      <c r="F27" s="93">
        <v>3800</v>
      </c>
      <c r="G27" s="84"/>
      <c r="H27" s="84"/>
      <c r="I27" s="84"/>
      <c r="J27" s="85">
        <f>SUM(F27:I27)</f>
        <v>3800</v>
      </c>
    </row>
    <row r="28" spans="1:10" ht="32.25" customHeight="1">
      <c r="A28" s="86" t="s">
        <v>57</v>
      </c>
      <c r="B28" s="87" t="s">
        <v>59</v>
      </c>
      <c r="C28" s="108" t="s">
        <v>82</v>
      </c>
      <c r="D28" s="109" t="s">
        <v>148</v>
      </c>
      <c r="E28" s="89">
        <v>5000</v>
      </c>
      <c r="F28" s="89">
        <v>5000</v>
      </c>
      <c r="G28" s="110"/>
      <c r="H28" s="110"/>
      <c r="I28" s="110"/>
      <c r="J28" s="111">
        <f>SUM(F28:I28)</f>
        <v>5000</v>
      </c>
    </row>
    <row r="29" spans="1:10" ht="27" customHeight="1" thickBot="1">
      <c r="A29" s="102" t="s">
        <v>67</v>
      </c>
      <c r="B29" s="103" t="s">
        <v>103</v>
      </c>
      <c r="C29" s="103" t="s">
        <v>105</v>
      </c>
      <c r="D29" s="133" t="s">
        <v>149</v>
      </c>
      <c r="E29" s="104">
        <f>19704+368</f>
        <v>20072</v>
      </c>
      <c r="F29" s="104">
        <f>19704+368</f>
        <v>20072</v>
      </c>
      <c r="G29" s="104"/>
      <c r="H29" s="104"/>
      <c r="I29" s="104"/>
      <c r="J29" s="105">
        <f t="shared" si="0"/>
        <v>20072</v>
      </c>
    </row>
    <row r="30" spans="1:10" ht="18" customHeight="1" thickTop="1">
      <c r="A30" s="131" t="s">
        <v>67</v>
      </c>
      <c r="B30" s="132" t="s">
        <v>150</v>
      </c>
      <c r="C30" s="132" t="s">
        <v>110</v>
      </c>
      <c r="D30" s="101" t="s">
        <v>151</v>
      </c>
      <c r="E30" s="93">
        <v>50000</v>
      </c>
      <c r="F30" s="90">
        <v>50000</v>
      </c>
      <c r="G30" s="90"/>
      <c r="H30" s="90"/>
      <c r="I30" s="90"/>
      <c r="J30" s="99">
        <f t="shared" si="0"/>
        <v>50000</v>
      </c>
    </row>
    <row r="31" spans="1:10" ht="18" customHeight="1">
      <c r="A31" s="94" t="s">
        <v>107</v>
      </c>
      <c r="B31" s="82" t="s">
        <v>152</v>
      </c>
      <c r="C31" s="100" t="s">
        <v>82</v>
      </c>
      <c r="D31" s="106" t="s">
        <v>153</v>
      </c>
      <c r="E31" s="107">
        <v>7000</v>
      </c>
      <c r="F31" s="107">
        <v>7000</v>
      </c>
      <c r="G31" s="84"/>
      <c r="H31" s="84"/>
      <c r="I31" s="84"/>
      <c r="J31" s="85">
        <f t="shared" si="0"/>
        <v>7000</v>
      </c>
    </row>
    <row r="32" spans="1:10" ht="18" customHeight="1">
      <c r="A32" s="94" t="s">
        <v>107</v>
      </c>
      <c r="B32" s="82" t="s">
        <v>152</v>
      </c>
      <c r="C32" s="100" t="s">
        <v>82</v>
      </c>
      <c r="D32" s="106" t="s">
        <v>154</v>
      </c>
      <c r="E32" s="107">
        <v>8000</v>
      </c>
      <c r="F32" s="107">
        <v>8000</v>
      </c>
      <c r="G32" s="84"/>
      <c r="H32" s="84"/>
      <c r="I32" s="84"/>
      <c r="J32" s="85">
        <f t="shared" si="0"/>
        <v>8000</v>
      </c>
    </row>
    <row r="33" spans="1:10" ht="18" customHeight="1">
      <c r="A33" s="94" t="s">
        <v>107</v>
      </c>
      <c r="B33" s="82" t="s">
        <v>152</v>
      </c>
      <c r="C33" s="100" t="s">
        <v>82</v>
      </c>
      <c r="D33" s="106" t="s">
        <v>155</v>
      </c>
      <c r="E33" s="107">
        <v>7631</v>
      </c>
      <c r="F33" s="107">
        <v>7631</v>
      </c>
      <c r="G33" s="84"/>
      <c r="H33" s="84"/>
      <c r="I33" s="84"/>
      <c r="J33" s="85">
        <f t="shared" si="0"/>
        <v>7631</v>
      </c>
    </row>
    <row r="34" spans="1:10" ht="18" customHeight="1">
      <c r="A34" s="94" t="s">
        <v>107</v>
      </c>
      <c r="B34" s="82" t="s">
        <v>152</v>
      </c>
      <c r="C34" s="100" t="s">
        <v>82</v>
      </c>
      <c r="D34" s="101" t="s">
        <v>156</v>
      </c>
      <c r="E34" s="93">
        <v>14019</v>
      </c>
      <c r="F34" s="93">
        <v>14019</v>
      </c>
      <c r="G34" s="84"/>
      <c r="H34" s="84"/>
      <c r="I34" s="84"/>
      <c r="J34" s="85">
        <f t="shared" si="0"/>
        <v>14019</v>
      </c>
    </row>
    <row r="35" spans="1:10" ht="18" customHeight="1">
      <c r="A35" s="86" t="s">
        <v>107</v>
      </c>
      <c r="B35" s="87" t="s">
        <v>152</v>
      </c>
      <c r="C35" s="108" t="s">
        <v>105</v>
      </c>
      <c r="D35" s="109" t="s">
        <v>157</v>
      </c>
      <c r="E35" s="89">
        <v>4349</v>
      </c>
      <c r="F35" s="89">
        <v>4349</v>
      </c>
      <c r="G35" s="110"/>
      <c r="H35" s="110"/>
      <c r="I35" s="110"/>
      <c r="J35" s="111">
        <f t="shared" si="0"/>
        <v>4349</v>
      </c>
    </row>
    <row r="36" spans="1:10" ht="51.75" customHeight="1">
      <c r="A36" s="94" t="s">
        <v>107</v>
      </c>
      <c r="B36" s="82" t="s">
        <v>152</v>
      </c>
      <c r="C36" s="82" t="s">
        <v>82</v>
      </c>
      <c r="D36" s="95" t="s">
        <v>158</v>
      </c>
      <c r="E36" s="84">
        <v>65270</v>
      </c>
      <c r="F36" s="84">
        <v>65270</v>
      </c>
      <c r="G36" s="84"/>
      <c r="H36" s="84"/>
      <c r="I36" s="84"/>
      <c r="J36" s="85">
        <f t="shared" si="0"/>
        <v>65270</v>
      </c>
    </row>
    <row r="37" spans="1:10" ht="25.5" customHeight="1">
      <c r="A37" s="94" t="s">
        <v>107</v>
      </c>
      <c r="B37" s="82" t="s">
        <v>152</v>
      </c>
      <c r="C37" s="82" t="s">
        <v>82</v>
      </c>
      <c r="D37" s="95" t="s">
        <v>159</v>
      </c>
      <c r="E37" s="84">
        <v>550000</v>
      </c>
      <c r="F37" s="84">
        <v>550000</v>
      </c>
      <c r="G37" s="84"/>
      <c r="H37" s="84"/>
      <c r="I37" s="84"/>
      <c r="J37" s="85">
        <f t="shared" si="0"/>
        <v>550000</v>
      </c>
    </row>
    <row r="38" spans="1:10" ht="27" customHeight="1">
      <c r="A38" s="94" t="s">
        <v>107</v>
      </c>
      <c r="B38" s="82" t="s">
        <v>108</v>
      </c>
      <c r="C38" s="82" t="s">
        <v>110</v>
      </c>
      <c r="D38" s="106" t="s">
        <v>160</v>
      </c>
      <c r="E38" s="84">
        <v>500000</v>
      </c>
      <c r="F38" s="84">
        <f>145863-11959-10000-2000</f>
        <v>121904</v>
      </c>
      <c r="G38" s="84"/>
      <c r="H38" s="84"/>
      <c r="I38" s="84"/>
      <c r="J38" s="85">
        <f t="shared" si="0"/>
        <v>121904</v>
      </c>
    </row>
    <row r="39" spans="1:10" ht="30" customHeight="1">
      <c r="A39" s="94" t="s">
        <v>107</v>
      </c>
      <c r="B39" s="82" t="s">
        <v>108</v>
      </c>
      <c r="C39" s="82" t="s">
        <v>110</v>
      </c>
      <c r="D39" s="106" t="s">
        <v>161</v>
      </c>
      <c r="E39" s="84">
        <v>47000</v>
      </c>
      <c r="F39" s="84">
        <v>19100</v>
      </c>
      <c r="G39" s="84"/>
      <c r="H39" s="84"/>
      <c r="I39" s="84"/>
      <c r="J39" s="85">
        <f t="shared" si="0"/>
        <v>19100</v>
      </c>
    </row>
    <row r="40" spans="1:10" ht="42" customHeight="1">
      <c r="A40" s="94" t="s">
        <v>162</v>
      </c>
      <c r="B40" s="82" t="s">
        <v>163</v>
      </c>
      <c r="C40" s="82" t="s">
        <v>82</v>
      </c>
      <c r="D40" s="95" t="s">
        <v>164</v>
      </c>
      <c r="E40" s="84">
        <v>1350000</v>
      </c>
      <c r="F40" s="84">
        <v>684000</v>
      </c>
      <c r="G40" s="84"/>
      <c r="H40" s="84"/>
      <c r="I40" s="84">
        <v>666000</v>
      </c>
      <c r="J40" s="85">
        <f>SUM(F40:I40)</f>
        <v>1350000</v>
      </c>
    </row>
    <row r="41" spans="1:10" ht="18" customHeight="1">
      <c r="A41" s="94" t="s">
        <v>162</v>
      </c>
      <c r="B41" s="82" t="s">
        <v>165</v>
      </c>
      <c r="C41" s="82" t="s">
        <v>82</v>
      </c>
      <c r="D41" s="95" t="s">
        <v>166</v>
      </c>
      <c r="E41" s="84">
        <v>11626</v>
      </c>
      <c r="F41" s="84">
        <v>11626</v>
      </c>
      <c r="G41" s="84"/>
      <c r="H41" s="84"/>
      <c r="I41" s="84"/>
      <c r="J41" s="85">
        <f t="shared" si="0"/>
        <v>11626</v>
      </c>
    </row>
    <row r="42" spans="1:10" ht="18" customHeight="1">
      <c r="A42" s="86" t="s">
        <v>162</v>
      </c>
      <c r="B42" s="87" t="s">
        <v>165</v>
      </c>
      <c r="C42" s="87" t="s">
        <v>82</v>
      </c>
      <c r="D42" s="112" t="s">
        <v>167</v>
      </c>
      <c r="E42" s="110">
        <v>14669</v>
      </c>
      <c r="F42" s="110">
        <v>14669</v>
      </c>
      <c r="G42" s="110"/>
      <c r="H42" s="110"/>
      <c r="I42" s="110"/>
      <c r="J42" s="111">
        <f t="shared" si="0"/>
        <v>14669</v>
      </c>
    </row>
    <row r="43" spans="1:10" ht="18" customHeight="1">
      <c r="A43" s="94" t="s">
        <v>162</v>
      </c>
      <c r="B43" s="82" t="s">
        <v>165</v>
      </c>
      <c r="C43" s="82" t="s">
        <v>82</v>
      </c>
      <c r="D43" s="95" t="s">
        <v>168</v>
      </c>
      <c r="E43" s="84">
        <v>8718</v>
      </c>
      <c r="F43" s="84">
        <v>8718</v>
      </c>
      <c r="G43" s="84"/>
      <c r="H43" s="84"/>
      <c r="I43" s="84"/>
      <c r="J43" s="85">
        <f>SUM(F43:I43)</f>
        <v>8718</v>
      </c>
    </row>
    <row r="44" spans="1:10" ht="25.5" customHeight="1">
      <c r="A44" s="113" t="s">
        <v>162</v>
      </c>
      <c r="B44" s="114" t="s">
        <v>165</v>
      </c>
      <c r="C44" s="114" t="s">
        <v>82</v>
      </c>
      <c r="D44" s="115" t="s">
        <v>169</v>
      </c>
      <c r="E44" s="116">
        <v>4000</v>
      </c>
      <c r="F44" s="116">
        <v>4000</v>
      </c>
      <c r="G44" s="116"/>
      <c r="H44" s="116"/>
      <c r="I44" s="116"/>
      <c r="J44" s="117">
        <f t="shared" si="0"/>
        <v>4000</v>
      </c>
    </row>
    <row r="45" spans="1:10" ht="18" customHeight="1">
      <c r="A45" s="94" t="s">
        <v>162</v>
      </c>
      <c r="B45" s="82" t="s">
        <v>165</v>
      </c>
      <c r="C45" s="82" t="s">
        <v>82</v>
      </c>
      <c r="D45" s="95" t="s">
        <v>170</v>
      </c>
      <c r="E45" s="84">
        <v>5000</v>
      </c>
      <c r="F45" s="84">
        <v>5000</v>
      </c>
      <c r="G45" s="84"/>
      <c r="H45" s="84"/>
      <c r="I45" s="84"/>
      <c r="J45" s="85">
        <f t="shared" si="0"/>
        <v>5000</v>
      </c>
    </row>
    <row r="46" spans="1:10" ht="18" customHeight="1">
      <c r="A46" s="94" t="s">
        <v>162</v>
      </c>
      <c r="B46" s="82" t="s">
        <v>165</v>
      </c>
      <c r="C46" s="82" t="s">
        <v>82</v>
      </c>
      <c r="D46" s="109" t="s">
        <v>171</v>
      </c>
      <c r="E46" s="110">
        <v>108000</v>
      </c>
      <c r="F46" s="84">
        <f>36000-1000</f>
        <v>35000</v>
      </c>
      <c r="G46" s="84"/>
      <c r="H46" s="84"/>
      <c r="I46" s="84"/>
      <c r="J46" s="85">
        <f t="shared" si="0"/>
        <v>35000</v>
      </c>
    </row>
    <row r="47" spans="1:10" ht="18" customHeight="1">
      <c r="A47" s="94" t="s">
        <v>162</v>
      </c>
      <c r="B47" s="82" t="s">
        <v>165</v>
      </c>
      <c r="C47" s="82" t="s">
        <v>82</v>
      </c>
      <c r="D47" s="109" t="s">
        <v>172</v>
      </c>
      <c r="E47" s="110">
        <v>10000</v>
      </c>
      <c r="F47" s="84">
        <v>4924</v>
      </c>
      <c r="G47" s="84"/>
      <c r="H47" s="84"/>
      <c r="I47" s="84"/>
      <c r="J47" s="85">
        <f t="shared" si="0"/>
        <v>4924</v>
      </c>
    </row>
    <row r="48" spans="1:10" ht="23.25" customHeight="1">
      <c r="A48" s="94" t="s">
        <v>162</v>
      </c>
      <c r="B48" s="82" t="s">
        <v>165</v>
      </c>
      <c r="C48" s="82" t="s">
        <v>105</v>
      </c>
      <c r="D48" s="95" t="s">
        <v>173</v>
      </c>
      <c r="E48" s="84">
        <v>80000</v>
      </c>
      <c r="F48" s="84">
        <v>80000</v>
      </c>
      <c r="G48" s="84"/>
      <c r="H48" s="84"/>
      <c r="I48" s="84"/>
      <c r="J48" s="85">
        <f t="shared" si="0"/>
        <v>80000</v>
      </c>
    </row>
    <row r="49" spans="1:10" ht="18" customHeight="1">
      <c r="A49" s="94" t="s">
        <v>162</v>
      </c>
      <c r="B49" s="82" t="s">
        <v>165</v>
      </c>
      <c r="C49" s="82" t="s">
        <v>82</v>
      </c>
      <c r="D49" s="109" t="s">
        <v>174</v>
      </c>
      <c r="E49" s="84">
        <v>15000</v>
      </c>
      <c r="F49" s="84">
        <v>15000</v>
      </c>
      <c r="G49" s="84"/>
      <c r="H49" s="84"/>
      <c r="I49" s="84"/>
      <c r="J49" s="85">
        <f t="shared" si="0"/>
        <v>15000</v>
      </c>
    </row>
    <row r="50" spans="1:10" ht="18" customHeight="1" thickBot="1">
      <c r="A50" s="94" t="s">
        <v>162</v>
      </c>
      <c r="B50" s="82" t="s">
        <v>165</v>
      </c>
      <c r="C50" s="82" t="s">
        <v>105</v>
      </c>
      <c r="D50" s="95" t="s">
        <v>175</v>
      </c>
      <c r="E50" s="84">
        <v>6100</v>
      </c>
      <c r="F50" s="84">
        <v>6100</v>
      </c>
      <c r="G50" s="84"/>
      <c r="H50" s="84"/>
      <c r="I50" s="84"/>
      <c r="J50" s="85">
        <f>SUM(F50:I50)</f>
        <v>6100</v>
      </c>
    </row>
    <row r="51" spans="1:10" ht="18" customHeight="1" thickBot="1" thickTop="1">
      <c r="A51" s="285" t="s">
        <v>77</v>
      </c>
      <c r="B51" s="286"/>
      <c r="C51" s="286"/>
      <c r="D51" s="286"/>
      <c r="E51" s="120" t="s">
        <v>176</v>
      </c>
      <c r="F51" s="121">
        <f>SUM(F7:F50)</f>
        <v>5497611</v>
      </c>
      <c r="G51" s="121">
        <f>SUM(G7:G50)</f>
        <v>171742</v>
      </c>
      <c r="H51" s="121">
        <f>SUM(H7:H50)</f>
        <v>1220000</v>
      </c>
      <c r="I51" s="121">
        <f>SUM(I7:I50)</f>
        <v>1759350</v>
      </c>
      <c r="J51" s="122">
        <f t="shared" si="0"/>
        <v>8648703</v>
      </c>
    </row>
    <row r="52" spans="1:10" ht="19.5" customHeight="1" thickTop="1">
      <c r="A52" s="123"/>
      <c r="B52" s="123"/>
      <c r="C52" s="123"/>
      <c r="D52" s="124"/>
      <c r="E52" s="125"/>
      <c r="F52" s="126"/>
      <c r="G52" s="125"/>
      <c r="H52" s="125"/>
      <c r="I52" s="125"/>
      <c r="J52" s="125"/>
    </row>
    <row r="53" spans="1:10" ht="19.5" customHeight="1">
      <c r="A53" s="123"/>
      <c r="B53" s="123"/>
      <c r="C53" s="287"/>
      <c r="D53" s="287"/>
      <c r="E53" s="125"/>
      <c r="F53" s="125"/>
      <c r="G53" s="125"/>
      <c r="H53" s="125"/>
      <c r="I53" s="125"/>
      <c r="J53" s="125"/>
    </row>
    <row r="54" spans="1:10" ht="19.5" customHeight="1">
      <c r="A54" s="123"/>
      <c r="B54" s="123"/>
      <c r="C54" s="253"/>
      <c r="D54" s="253"/>
      <c r="E54" s="125"/>
      <c r="F54" s="125"/>
      <c r="G54" s="125"/>
      <c r="H54" s="125"/>
      <c r="I54" s="125"/>
      <c r="J54" s="125"/>
    </row>
    <row r="55" spans="1:10" ht="19.5" customHeight="1">
      <c r="A55" s="123"/>
      <c r="B55" s="123"/>
      <c r="C55" s="123"/>
      <c r="D55" s="124"/>
      <c r="E55" s="125"/>
      <c r="F55" s="125"/>
      <c r="G55" s="125"/>
      <c r="H55" s="125"/>
      <c r="I55" s="125"/>
      <c r="J55" s="125"/>
    </row>
    <row r="56" spans="1:10" ht="19.5" customHeight="1">
      <c r="A56" s="123"/>
      <c r="B56" s="123"/>
      <c r="C56" s="123"/>
      <c r="D56" s="124"/>
      <c r="E56" s="125"/>
      <c r="F56" s="125"/>
      <c r="G56" s="125"/>
      <c r="H56" s="125"/>
      <c r="I56" s="125"/>
      <c r="J56" s="125"/>
    </row>
    <row r="57" spans="1:12" ht="19.5" customHeight="1">
      <c r="A57" s="123"/>
      <c r="B57" s="123"/>
      <c r="C57" s="123"/>
      <c r="D57" s="124"/>
      <c r="E57" s="125"/>
      <c r="F57" s="125"/>
      <c r="G57" s="125"/>
      <c r="H57" s="125"/>
      <c r="I57" s="125"/>
      <c r="J57" s="125"/>
      <c r="L57" s="127"/>
    </row>
    <row r="58" spans="1:10" ht="19.5" customHeight="1">
      <c r="A58" s="123"/>
      <c r="B58" s="123"/>
      <c r="C58" s="123"/>
      <c r="D58" s="124"/>
      <c r="E58" s="125"/>
      <c r="F58" s="125"/>
      <c r="G58" s="125"/>
      <c r="H58" s="125"/>
      <c r="I58" s="125"/>
      <c r="J58" s="125"/>
    </row>
    <row r="59" spans="1:10" ht="19.5" customHeight="1">
      <c r="A59" s="123"/>
      <c r="B59" s="123"/>
      <c r="C59" s="123"/>
      <c r="D59" s="124"/>
      <c r="E59" s="125"/>
      <c r="F59" s="125"/>
      <c r="G59" s="125"/>
      <c r="H59" s="125"/>
      <c r="I59" s="125"/>
      <c r="J59" s="125"/>
    </row>
    <row r="60" spans="1:10" ht="19.5" customHeight="1">
      <c r="A60" s="123"/>
      <c r="B60" s="123"/>
      <c r="C60" s="123"/>
      <c r="D60" s="124"/>
      <c r="E60" s="125"/>
      <c r="F60" s="125"/>
      <c r="G60" s="125"/>
      <c r="H60" s="125"/>
      <c r="I60" s="125"/>
      <c r="J60" s="125"/>
    </row>
    <row r="61" spans="1:10" ht="19.5" customHeight="1">
      <c r="A61" s="128"/>
      <c r="B61" s="128"/>
      <c r="C61" s="128"/>
      <c r="D61" s="124"/>
      <c r="E61" s="129"/>
      <c r="F61" s="129"/>
      <c r="G61" s="129"/>
      <c r="H61" s="129"/>
      <c r="I61" s="129"/>
      <c r="J61" s="129"/>
    </row>
    <row r="62" spans="1:10" ht="19.5" customHeight="1">
      <c r="A62" s="128"/>
      <c r="B62" s="128"/>
      <c r="C62" s="128"/>
      <c r="D62" s="124"/>
      <c r="E62" s="129"/>
      <c r="F62" s="129"/>
      <c r="G62" s="129"/>
      <c r="H62" s="129"/>
      <c r="I62" s="129"/>
      <c r="J62" s="129"/>
    </row>
    <row r="63" spans="1:10" ht="19.5" customHeight="1">
      <c r="A63" s="128"/>
      <c r="B63" s="128"/>
      <c r="C63" s="128"/>
      <c r="D63" s="124"/>
      <c r="E63" s="129"/>
      <c r="F63" s="129"/>
      <c r="G63" s="129"/>
      <c r="H63" s="129"/>
      <c r="I63" s="129"/>
      <c r="J63" s="129"/>
    </row>
    <row r="64" spans="1:10" ht="19.5" customHeight="1">
      <c r="A64" s="128"/>
      <c r="B64" s="128"/>
      <c r="C64" s="128"/>
      <c r="D64" s="124"/>
      <c r="E64" s="128"/>
      <c r="F64" s="128"/>
      <c r="G64" s="128"/>
      <c r="H64" s="128"/>
      <c r="I64" s="128"/>
      <c r="J64" s="128"/>
    </row>
    <row r="65" ht="19.5" customHeight="1">
      <c r="D65" s="130"/>
    </row>
    <row r="66" ht="19.5" customHeight="1">
      <c r="D66" s="130"/>
    </row>
    <row r="67" ht="19.5" customHeight="1">
      <c r="D67" s="130"/>
    </row>
    <row r="68" ht="19.5" customHeight="1">
      <c r="D68" s="130"/>
    </row>
    <row r="69" ht="19.5" customHeight="1">
      <c r="D69" s="130"/>
    </row>
  </sheetData>
  <mergeCells count="10">
    <mergeCell ref="A51:D51"/>
    <mergeCell ref="C53:D53"/>
    <mergeCell ref="C54:D54"/>
    <mergeCell ref="B1:D1"/>
    <mergeCell ref="F2:J2"/>
    <mergeCell ref="A4:J4"/>
    <mergeCell ref="A9:A10"/>
    <mergeCell ref="B9:B10"/>
    <mergeCell ref="D9:D10"/>
    <mergeCell ref="E9:E10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1"/>
  <sheetViews>
    <sheetView workbookViewId="0" topLeftCell="C37">
      <selection activeCell="J7" sqref="J7"/>
    </sheetView>
  </sheetViews>
  <sheetFormatPr defaultColWidth="9.33203125" defaultRowHeight="12.75"/>
  <cols>
    <col min="1" max="1" width="8.5" style="138" customWidth="1"/>
    <col min="2" max="2" width="79.16015625" style="138" customWidth="1"/>
    <col min="3" max="3" width="15.83203125" style="138" customWidth="1"/>
    <col min="4" max="4" width="16.16015625" style="138" customWidth="1"/>
    <col min="5" max="5" width="15.83203125" style="138" customWidth="1"/>
    <col min="6" max="6" width="12.83203125" style="138" customWidth="1"/>
    <col min="7" max="7" width="15.83203125" style="138" customWidth="1"/>
    <col min="8" max="8" width="17.33203125" style="138" customWidth="1"/>
    <col min="9" max="16384" width="9.33203125" style="138" customWidth="1"/>
  </cols>
  <sheetData>
    <row r="1" spans="1:8" ht="12.75" customHeight="1">
      <c r="A1" s="255" t="s">
        <v>233</v>
      </c>
      <c r="B1" s="255"/>
      <c r="C1" s="134"/>
      <c r="D1" s="135"/>
      <c r="E1" s="136" t="s">
        <v>178</v>
      </c>
      <c r="F1" s="136"/>
      <c r="G1" s="137"/>
      <c r="H1" s="136"/>
    </row>
    <row r="2" spans="1:8" ht="12.75">
      <c r="A2" s="255"/>
      <c r="B2" s="255"/>
      <c r="C2" s="135"/>
      <c r="D2" s="135"/>
      <c r="E2" s="136" t="s">
        <v>179</v>
      </c>
      <c r="F2" s="136"/>
      <c r="G2" s="137"/>
      <c r="H2" s="136"/>
    </row>
    <row r="3" spans="2:8" ht="12.75">
      <c r="B3" s="135"/>
      <c r="C3" s="135"/>
      <c r="D3" s="135"/>
      <c r="E3" s="136" t="s">
        <v>180</v>
      </c>
      <c r="F3" s="136"/>
      <c r="G3" s="137"/>
      <c r="H3" s="136"/>
    </row>
    <row r="4" ht="6.75" customHeight="1"/>
    <row r="5" spans="1:8" ht="16.5" customHeight="1">
      <c r="A5" s="256" t="s">
        <v>181</v>
      </c>
      <c r="B5" s="256"/>
      <c r="C5" s="256"/>
      <c r="D5" s="256"/>
      <c r="E5" s="256"/>
      <c r="F5" s="256"/>
      <c r="G5" s="256"/>
      <c r="H5" s="256"/>
    </row>
    <row r="6" ht="9.75" customHeight="1" thickBot="1">
      <c r="A6" s="139"/>
    </row>
    <row r="7" spans="1:8" ht="18.75" customHeight="1" thickTop="1">
      <c r="A7" s="257" t="s">
        <v>182</v>
      </c>
      <c r="B7" s="248" t="s">
        <v>183</v>
      </c>
      <c r="C7" s="248" t="s">
        <v>184</v>
      </c>
      <c r="D7" s="248" t="s">
        <v>185</v>
      </c>
      <c r="E7" s="248"/>
      <c r="F7" s="248"/>
      <c r="G7" s="248"/>
      <c r="H7" s="250"/>
    </row>
    <row r="8" spans="1:8" ht="28.5" customHeight="1" thickBot="1">
      <c r="A8" s="258"/>
      <c r="B8" s="249"/>
      <c r="C8" s="249"/>
      <c r="D8" s="140" t="s">
        <v>186</v>
      </c>
      <c r="E8" s="140" t="s">
        <v>187</v>
      </c>
      <c r="F8" s="259" t="s">
        <v>188</v>
      </c>
      <c r="G8" s="140" t="s">
        <v>189</v>
      </c>
      <c r="H8" s="141" t="s">
        <v>75</v>
      </c>
    </row>
    <row r="9" spans="1:8" ht="18" customHeight="1" thickBot="1" thickTop="1">
      <c r="A9" s="251" t="s">
        <v>190</v>
      </c>
      <c r="B9" s="252"/>
      <c r="C9" s="252"/>
      <c r="D9" s="252"/>
      <c r="E9" s="252"/>
      <c r="F9" s="252"/>
      <c r="G9" s="252"/>
      <c r="H9" s="288"/>
    </row>
    <row r="10" spans="1:8" ht="18" customHeight="1" thickTop="1">
      <c r="A10" s="289">
        <v>2010</v>
      </c>
      <c r="B10" s="177" t="s">
        <v>127</v>
      </c>
      <c r="C10" s="143">
        <v>6000000</v>
      </c>
      <c r="D10" s="143">
        <v>580000</v>
      </c>
      <c r="E10" s="143"/>
      <c r="F10" s="143">
        <v>0</v>
      </c>
      <c r="G10" s="143">
        <v>960000</v>
      </c>
      <c r="H10" s="144">
        <f aca="true" t="shared" si="0" ref="H10:H16">SUM(D10:G10)</f>
        <v>1540000</v>
      </c>
    </row>
    <row r="11" spans="1:8" ht="16.5" customHeight="1">
      <c r="A11" s="290"/>
      <c r="B11" s="145" t="s">
        <v>129</v>
      </c>
      <c r="C11" s="146">
        <v>7846790</v>
      </c>
      <c r="D11" s="146">
        <v>2060000</v>
      </c>
      <c r="E11" s="146"/>
      <c r="F11" s="146">
        <v>0</v>
      </c>
      <c r="G11" s="146"/>
      <c r="H11" s="147">
        <f t="shared" si="0"/>
        <v>2060000</v>
      </c>
    </row>
    <row r="12" spans="1:8" ht="17.25" customHeight="1">
      <c r="A12" s="290"/>
      <c r="B12" s="148" t="s">
        <v>132</v>
      </c>
      <c r="C12" s="146">
        <v>17000</v>
      </c>
      <c r="D12" s="146">
        <v>17000</v>
      </c>
      <c r="E12" s="146"/>
      <c r="F12" s="146"/>
      <c r="G12" s="146"/>
      <c r="H12" s="147">
        <f t="shared" si="0"/>
        <v>17000</v>
      </c>
    </row>
    <row r="13" spans="1:8" ht="25.5" customHeight="1">
      <c r="A13" s="290"/>
      <c r="B13" s="149" t="s">
        <v>191</v>
      </c>
      <c r="C13" s="146">
        <v>22000</v>
      </c>
      <c r="D13" s="146">
        <v>22000</v>
      </c>
      <c r="E13" s="146"/>
      <c r="F13" s="146"/>
      <c r="G13" s="146"/>
      <c r="H13" s="147">
        <f t="shared" si="0"/>
        <v>22000</v>
      </c>
    </row>
    <row r="14" spans="1:8" ht="16.5" customHeight="1">
      <c r="A14" s="290"/>
      <c r="B14" s="149" t="s">
        <v>136</v>
      </c>
      <c r="C14" s="146">
        <v>8000</v>
      </c>
      <c r="D14" s="146">
        <v>8000</v>
      </c>
      <c r="E14" s="146"/>
      <c r="F14" s="146"/>
      <c r="G14" s="146"/>
      <c r="H14" s="147">
        <f t="shared" si="0"/>
        <v>8000</v>
      </c>
    </row>
    <row r="15" spans="1:8" ht="17.25" customHeight="1">
      <c r="A15" s="290"/>
      <c r="B15" s="149" t="s">
        <v>133</v>
      </c>
      <c r="C15" s="146">
        <v>100000</v>
      </c>
      <c r="D15" s="146">
        <v>142000</v>
      </c>
      <c r="E15" s="146"/>
      <c r="F15" s="146"/>
      <c r="G15" s="146"/>
      <c r="H15" s="147">
        <f t="shared" si="0"/>
        <v>142000</v>
      </c>
    </row>
    <row r="16" spans="1:8" ht="54.75" customHeight="1" thickBot="1">
      <c r="A16" s="291"/>
      <c r="B16" s="150" t="s">
        <v>131</v>
      </c>
      <c r="C16" s="151">
        <v>1000000</v>
      </c>
      <c r="D16" s="151">
        <v>50000</v>
      </c>
      <c r="E16" s="151"/>
      <c r="F16" s="151">
        <v>0</v>
      </c>
      <c r="G16" s="151"/>
      <c r="H16" s="152">
        <f t="shared" si="0"/>
        <v>50000</v>
      </c>
    </row>
    <row r="17" spans="1:8" ht="18" customHeight="1" thickBot="1" thickTop="1">
      <c r="A17" s="153" t="s">
        <v>77</v>
      </c>
      <c r="B17" s="154" t="s">
        <v>192</v>
      </c>
      <c r="C17" s="155" t="s">
        <v>192</v>
      </c>
      <c r="D17" s="155">
        <f>SUM(D10:D16)</f>
        <v>2879000</v>
      </c>
      <c r="E17" s="155">
        <f>SUM(E11:E16)</f>
        <v>0</v>
      </c>
      <c r="F17" s="155">
        <f>SUM(F11:F16)</f>
        <v>0</v>
      </c>
      <c r="G17" s="155">
        <f>SUM(G10:G16)</f>
        <v>960000</v>
      </c>
      <c r="H17" s="156">
        <f>SUM(H10:H16)</f>
        <v>3839000</v>
      </c>
    </row>
    <row r="18" spans="1:8" ht="18" customHeight="1" thickTop="1">
      <c r="A18" s="292">
        <v>2011</v>
      </c>
      <c r="B18" s="177" t="s">
        <v>127</v>
      </c>
      <c r="C18" s="143">
        <v>6000000</v>
      </c>
      <c r="D18" s="157">
        <v>884000</v>
      </c>
      <c r="E18" s="157">
        <v>442000</v>
      </c>
      <c r="F18" s="157"/>
      <c r="G18" s="157">
        <f>1326000-E18</f>
        <v>884000</v>
      </c>
      <c r="H18" s="147">
        <f>SUM(D18:G18)</f>
        <v>2210000</v>
      </c>
    </row>
    <row r="19" spans="1:8" ht="18" customHeight="1">
      <c r="A19" s="293"/>
      <c r="B19" s="192" t="s">
        <v>193</v>
      </c>
      <c r="C19" s="146">
        <v>1000000</v>
      </c>
      <c r="D19" s="158">
        <v>280000</v>
      </c>
      <c r="E19" s="158">
        <v>140000</v>
      </c>
      <c r="F19" s="158"/>
      <c r="G19" s="158">
        <v>280000</v>
      </c>
      <c r="H19" s="147">
        <f>SUM(D19:G19)</f>
        <v>700000</v>
      </c>
    </row>
    <row r="20" spans="1:8" ht="56.25" customHeight="1">
      <c r="A20" s="293"/>
      <c r="B20" s="148" t="s">
        <v>131</v>
      </c>
      <c r="C20" s="159">
        <v>1000000</v>
      </c>
      <c r="D20" s="160">
        <v>100000</v>
      </c>
      <c r="E20" s="160"/>
      <c r="F20" s="160"/>
      <c r="G20" s="160"/>
      <c r="H20" s="147">
        <f>SUM(D20:G20)</f>
        <v>100000</v>
      </c>
    </row>
    <row r="21" spans="1:8" ht="15.75" customHeight="1">
      <c r="A21" s="293"/>
      <c r="B21" s="190" t="s">
        <v>194</v>
      </c>
      <c r="C21" s="161">
        <v>7500000</v>
      </c>
      <c r="D21" s="162">
        <v>800000</v>
      </c>
      <c r="E21" s="162">
        <v>240000</v>
      </c>
      <c r="F21" s="162"/>
      <c r="G21" s="162">
        <f>1200000-E21</f>
        <v>960000</v>
      </c>
      <c r="H21" s="147">
        <f>SUM(D21:G21)</f>
        <v>2000000</v>
      </c>
    </row>
    <row r="22" spans="1:8" ht="15.75" customHeight="1" thickBot="1">
      <c r="A22" s="294"/>
      <c r="B22" s="187" t="s">
        <v>195</v>
      </c>
      <c r="C22" s="151">
        <v>3000000</v>
      </c>
      <c r="D22" s="163">
        <v>24000</v>
      </c>
      <c r="E22" s="163">
        <v>36000</v>
      </c>
      <c r="F22" s="163"/>
      <c r="G22" s="163"/>
      <c r="H22" s="147">
        <f>SUM(D22:G22)</f>
        <v>60000</v>
      </c>
    </row>
    <row r="23" spans="1:8" ht="15.75" customHeight="1" thickBot="1" thickTop="1">
      <c r="A23" s="153" t="s">
        <v>77</v>
      </c>
      <c r="B23" s="164" t="s">
        <v>192</v>
      </c>
      <c r="C23" s="165" t="s">
        <v>192</v>
      </c>
      <c r="D23" s="165">
        <f>SUM(D18:D22)</f>
        <v>2088000</v>
      </c>
      <c r="E23" s="165">
        <f>SUM(E18:E22)</f>
        <v>858000</v>
      </c>
      <c r="F23" s="165">
        <f>SUM(F18:F22)</f>
        <v>0</v>
      </c>
      <c r="G23" s="165">
        <f>SUM(G18:G22)</f>
        <v>2124000</v>
      </c>
      <c r="H23" s="166">
        <f>SUM(H18:H22)</f>
        <v>5070000</v>
      </c>
    </row>
    <row r="24" spans="1:8" ht="15.75" customHeight="1" thickTop="1">
      <c r="A24" s="292">
        <v>2012</v>
      </c>
      <c r="B24" s="177" t="s">
        <v>127</v>
      </c>
      <c r="C24" s="143">
        <v>6000000</v>
      </c>
      <c r="D24" s="157">
        <v>884000</v>
      </c>
      <c r="E24" s="157">
        <v>442000</v>
      </c>
      <c r="F24" s="157"/>
      <c r="G24" s="157">
        <f>1326000-E24</f>
        <v>884000</v>
      </c>
      <c r="H24" s="147">
        <f>SUM(D24:G24)</f>
        <v>2210000</v>
      </c>
    </row>
    <row r="25" spans="1:8" ht="15.75" customHeight="1">
      <c r="A25" s="293"/>
      <c r="B25" s="190" t="s">
        <v>194</v>
      </c>
      <c r="C25" s="161">
        <v>7500000</v>
      </c>
      <c r="D25" s="162">
        <v>880000</v>
      </c>
      <c r="E25" s="162">
        <v>440000</v>
      </c>
      <c r="F25" s="162"/>
      <c r="G25" s="162">
        <f>1320000-E25</f>
        <v>880000</v>
      </c>
      <c r="H25" s="147">
        <f>SUM(D25:G25)</f>
        <v>2200000</v>
      </c>
    </row>
    <row r="26" spans="1:8" ht="17.25" customHeight="1">
      <c r="A26" s="293"/>
      <c r="B26" s="148" t="s">
        <v>196</v>
      </c>
      <c r="C26" s="159">
        <v>4000000</v>
      </c>
      <c r="D26" s="158">
        <v>376000</v>
      </c>
      <c r="E26" s="158">
        <v>112800</v>
      </c>
      <c r="F26" s="158"/>
      <c r="G26" s="158">
        <f>564000-E26</f>
        <v>451200</v>
      </c>
      <c r="H26" s="147">
        <f>SUM(D26:G26)</f>
        <v>940000</v>
      </c>
    </row>
    <row r="27" spans="1:8" ht="15.75" customHeight="1">
      <c r="A27" s="293"/>
      <c r="B27" s="148" t="s">
        <v>195</v>
      </c>
      <c r="C27" s="159">
        <v>3000000</v>
      </c>
      <c r="D27" s="158">
        <v>24000</v>
      </c>
      <c r="E27" s="158">
        <v>36000</v>
      </c>
      <c r="F27" s="158"/>
      <c r="G27" s="158"/>
      <c r="H27" s="147">
        <f>SUM(D27:G27)</f>
        <v>60000</v>
      </c>
    </row>
    <row r="28" spans="1:8" ht="53.25" customHeight="1" thickBot="1">
      <c r="A28" s="293"/>
      <c r="B28" s="148" t="s">
        <v>131</v>
      </c>
      <c r="C28" s="159">
        <v>1000000</v>
      </c>
      <c r="D28" s="167">
        <v>350000</v>
      </c>
      <c r="E28" s="167"/>
      <c r="F28" s="167"/>
      <c r="G28" s="167">
        <v>500000</v>
      </c>
      <c r="H28" s="147">
        <f>SUM(D28:G28)</f>
        <v>850000</v>
      </c>
    </row>
    <row r="29" spans="1:8" ht="15.75" customHeight="1" thickBot="1" thickTop="1">
      <c r="A29" s="153" t="s">
        <v>77</v>
      </c>
      <c r="B29" s="164" t="s">
        <v>192</v>
      </c>
      <c r="C29" s="165" t="s">
        <v>192</v>
      </c>
      <c r="D29" s="165">
        <f>SUM(D24:D28)</f>
        <v>2514000</v>
      </c>
      <c r="E29" s="165">
        <f>SUM(E24:E28)</f>
        <v>1030800</v>
      </c>
      <c r="F29" s="165">
        <f>SUM(F24:F28)</f>
        <v>0</v>
      </c>
      <c r="G29" s="165">
        <f>SUM(G24:G28)</f>
        <v>2715200</v>
      </c>
      <c r="H29" s="166">
        <f>SUM(H24:H28)</f>
        <v>6260000</v>
      </c>
    </row>
    <row r="30" spans="1:8" ht="15" customHeight="1" thickBot="1" thickTop="1">
      <c r="A30" s="168"/>
      <c r="B30" s="168"/>
      <c r="C30" s="169"/>
      <c r="D30" s="169"/>
      <c r="E30" s="169"/>
      <c r="F30" s="169"/>
      <c r="G30" s="169"/>
      <c r="H30" s="169"/>
    </row>
    <row r="31" spans="1:8" ht="18" customHeight="1" thickBot="1" thickTop="1">
      <c r="A31" s="295" t="s">
        <v>197</v>
      </c>
      <c r="B31" s="296"/>
      <c r="C31" s="296"/>
      <c r="D31" s="296"/>
      <c r="E31" s="296"/>
      <c r="F31" s="296"/>
      <c r="G31" s="296"/>
      <c r="H31" s="297"/>
    </row>
    <row r="32" spans="1:8" ht="15.75" customHeight="1" thickTop="1">
      <c r="A32" s="298">
        <v>2010</v>
      </c>
      <c r="B32" s="242" t="s">
        <v>198</v>
      </c>
      <c r="C32" s="171">
        <v>857660</v>
      </c>
      <c r="D32" s="171">
        <v>318000</v>
      </c>
      <c r="E32" s="171">
        <v>180000</v>
      </c>
      <c r="F32" s="171"/>
      <c r="G32" s="171">
        <v>0</v>
      </c>
      <c r="H32" s="172">
        <f>SUM(D32:G32)</f>
        <v>498000</v>
      </c>
    </row>
    <row r="33" spans="1:8" ht="27.75" customHeight="1" thickBot="1">
      <c r="A33" s="301"/>
      <c r="B33" s="148" t="s">
        <v>139</v>
      </c>
      <c r="C33" s="173">
        <v>520000</v>
      </c>
      <c r="D33" s="173">
        <v>120000</v>
      </c>
      <c r="E33" s="173">
        <v>400000</v>
      </c>
      <c r="F33" s="173"/>
      <c r="G33" s="173"/>
      <c r="H33" s="174">
        <f>SUM(D33:G33)</f>
        <v>520000</v>
      </c>
    </row>
    <row r="34" spans="1:8" ht="16.5" customHeight="1" thickBot="1" thickTop="1">
      <c r="A34" s="153" t="s">
        <v>77</v>
      </c>
      <c r="B34" s="175" t="s">
        <v>192</v>
      </c>
      <c r="C34" s="165" t="s">
        <v>192</v>
      </c>
      <c r="D34" s="165">
        <f>SUM(D31:D33)</f>
        <v>438000</v>
      </c>
      <c r="E34" s="165">
        <f>SUM(E31:E33)</f>
        <v>580000</v>
      </c>
      <c r="F34" s="165">
        <f>SUM(F31:F33)</f>
        <v>0</v>
      </c>
      <c r="G34" s="165">
        <f>SUM(G31:G33)</f>
        <v>0</v>
      </c>
      <c r="H34" s="166">
        <f>SUM(H31:H33)</f>
        <v>1018000</v>
      </c>
    </row>
    <row r="35" spans="1:8" ht="18.75" customHeight="1" thickBot="1" thickTop="1">
      <c r="A35" s="142">
        <v>2011</v>
      </c>
      <c r="B35" s="239" t="s">
        <v>199</v>
      </c>
      <c r="C35" s="157">
        <v>800000</v>
      </c>
      <c r="D35" s="157">
        <v>520000</v>
      </c>
      <c r="E35" s="157">
        <v>120000</v>
      </c>
      <c r="F35" s="157"/>
      <c r="G35" s="157"/>
      <c r="H35" s="172">
        <f>SUM(D35:G35)</f>
        <v>640000</v>
      </c>
    </row>
    <row r="36" spans="1:8" ht="17.25" customHeight="1" thickBot="1" thickTop="1">
      <c r="A36" s="153" t="s">
        <v>77</v>
      </c>
      <c r="B36" s="175" t="s">
        <v>192</v>
      </c>
      <c r="C36" s="165" t="s">
        <v>192</v>
      </c>
      <c r="D36" s="165">
        <f>SUM(D35:D35)</f>
        <v>520000</v>
      </c>
      <c r="E36" s="165">
        <f>SUM(E35:E35)</f>
        <v>120000</v>
      </c>
      <c r="F36" s="165">
        <f>SUM(F35:F35)</f>
        <v>0</v>
      </c>
      <c r="G36" s="165">
        <f>SUM(G35:G35)</f>
        <v>0</v>
      </c>
      <c r="H36" s="166">
        <f>SUM(H35:H35)</f>
        <v>640000</v>
      </c>
    </row>
    <row r="37" spans="1:8" ht="13.5" customHeight="1" thickBot="1" thickTop="1">
      <c r="A37" s="168"/>
      <c r="B37" s="176"/>
      <c r="C37" s="169"/>
      <c r="D37" s="169"/>
      <c r="E37" s="169"/>
      <c r="F37" s="169"/>
      <c r="G37" s="169"/>
      <c r="H37" s="169"/>
    </row>
    <row r="38" spans="1:8" ht="18.75" customHeight="1" thickBot="1" thickTop="1">
      <c r="A38" s="295" t="s">
        <v>200</v>
      </c>
      <c r="B38" s="296"/>
      <c r="C38" s="296"/>
      <c r="D38" s="296"/>
      <c r="E38" s="296"/>
      <c r="F38" s="296"/>
      <c r="G38" s="296"/>
      <c r="H38" s="297"/>
    </row>
    <row r="39" spans="1:8" ht="54" customHeight="1" thickTop="1">
      <c r="A39" s="298">
        <v>2010</v>
      </c>
      <c r="B39" s="177" t="s">
        <v>158</v>
      </c>
      <c r="C39" s="157">
        <v>65270</v>
      </c>
      <c r="D39" s="157">
        <v>65270</v>
      </c>
      <c r="E39" s="178"/>
      <c r="F39" s="178"/>
      <c r="G39" s="178"/>
      <c r="H39" s="179">
        <f aca="true" t="shared" si="1" ref="H39:H44">SUM(D39:G39)</f>
        <v>65270</v>
      </c>
    </row>
    <row r="40" spans="1:8" ht="30.75" customHeight="1">
      <c r="A40" s="300"/>
      <c r="B40" s="180" t="s">
        <v>159</v>
      </c>
      <c r="C40" s="181">
        <v>550000</v>
      </c>
      <c r="D40" s="181">
        <v>550000</v>
      </c>
      <c r="E40" s="182"/>
      <c r="F40" s="182"/>
      <c r="G40" s="182"/>
      <c r="H40" s="183">
        <f t="shared" si="1"/>
        <v>550000</v>
      </c>
    </row>
    <row r="41" spans="1:8" ht="15" customHeight="1">
      <c r="A41" s="300"/>
      <c r="B41" s="149" t="s">
        <v>140</v>
      </c>
      <c r="C41" s="158">
        <v>120400</v>
      </c>
      <c r="D41" s="158">
        <v>120400</v>
      </c>
      <c r="E41" s="184"/>
      <c r="F41" s="184"/>
      <c r="G41" s="184"/>
      <c r="H41" s="183">
        <f t="shared" si="1"/>
        <v>120400</v>
      </c>
    </row>
    <row r="42" spans="1:8" ht="26.25" customHeight="1">
      <c r="A42" s="300"/>
      <c r="B42" s="148" t="s">
        <v>148</v>
      </c>
      <c r="C42" s="158">
        <v>5000</v>
      </c>
      <c r="D42" s="158">
        <v>5000</v>
      </c>
      <c r="E42" s="184"/>
      <c r="F42" s="184"/>
      <c r="G42" s="184"/>
      <c r="H42" s="183">
        <f t="shared" si="1"/>
        <v>5000</v>
      </c>
    </row>
    <row r="43" spans="1:8" ht="17.25" customHeight="1">
      <c r="A43" s="300"/>
      <c r="B43" s="148" t="s">
        <v>146</v>
      </c>
      <c r="C43" s="158">
        <v>5000</v>
      </c>
      <c r="D43" s="158">
        <v>5000</v>
      </c>
      <c r="E43" s="184"/>
      <c r="F43" s="184"/>
      <c r="G43" s="184"/>
      <c r="H43" s="183">
        <f t="shared" si="1"/>
        <v>5000</v>
      </c>
    </row>
    <row r="44" spans="1:8" ht="42.75" customHeight="1" thickBot="1">
      <c r="A44" s="299"/>
      <c r="B44" s="241" t="s">
        <v>143</v>
      </c>
      <c r="C44" s="185">
        <v>1000000</v>
      </c>
      <c r="D44" s="185">
        <v>311574</v>
      </c>
      <c r="E44" s="185">
        <v>273350</v>
      </c>
      <c r="F44" s="185"/>
      <c r="G44" s="185"/>
      <c r="H44" s="186">
        <f t="shared" si="1"/>
        <v>584924</v>
      </c>
    </row>
    <row r="45" spans="1:8" ht="18" customHeight="1" thickBot="1" thickTop="1">
      <c r="A45" s="153" t="s">
        <v>77</v>
      </c>
      <c r="B45" s="175" t="s">
        <v>192</v>
      </c>
      <c r="C45" s="165" t="s">
        <v>192</v>
      </c>
      <c r="D45" s="165">
        <f>SUM(D38:D44)</f>
        <v>1057244</v>
      </c>
      <c r="E45" s="165">
        <f>SUM(E38:E44)</f>
        <v>273350</v>
      </c>
      <c r="F45" s="165">
        <f>SUM(F38:F44)</f>
        <v>0</v>
      </c>
      <c r="G45" s="165">
        <f>SUM(G38:G44)</f>
        <v>0</v>
      </c>
      <c r="H45" s="166">
        <f>SUM(H39:H44)</f>
        <v>1330594</v>
      </c>
    </row>
    <row r="46" spans="1:8" ht="45" customHeight="1" thickBot="1" thickTop="1">
      <c r="A46" s="118">
        <v>2011</v>
      </c>
      <c r="B46" s="241" t="s">
        <v>143</v>
      </c>
      <c r="C46" s="185">
        <v>1000000</v>
      </c>
      <c r="D46" s="185">
        <v>415076</v>
      </c>
      <c r="E46" s="185">
        <v>0</v>
      </c>
      <c r="F46" s="185"/>
      <c r="G46" s="185"/>
      <c r="H46" s="186">
        <f>SUM(D46:G46)</f>
        <v>415076</v>
      </c>
    </row>
    <row r="47" spans="1:8" ht="18" customHeight="1" thickBot="1" thickTop="1">
      <c r="A47" s="153" t="s">
        <v>77</v>
      </c>
      <c r="B47" s="175" t="s">
        <v>192</v>
      </c>
      <c r="C47" s="165" t="s">
        <v>192</v>
      </c>
      <c r="D47" s="165">
        <f>SUM(D46:D46)</f>
        <v>415076</v>
      </c>
      <c r="E47" s="165">
        <f>SUM(E46:E46)</f>
        <v>0</v>
      </c>
      <c r="F47" s="165">
        <f>SUM(F46:F46)</f>
        <v>0</v>
      </c>
      <c r="G47" s="165">
        <f>SUM(G46:G46)</f>
        <v>0</v>
      </c>
      <c r="H47" s="166">
        <f>SUM(H46:H46)</f>
        <v>415076</v>
      </c>
    </row>
    <row r="48" spans="1:8" ht="44.25" customHeight="1" thickBot="1" thickTop="1">
      <c r="A48" s="142">
        <v>2012</v>
      </c>
      <c r="B48" s="241" t="s">
        <v>201</v>
      </c>
      <c r="C48" s="185">
        <v>1000000</v>
      </c>
      <c r="D48" s="185">
        <v>300000</v>
      </c>
      <c r="E48" s="185"/>
      <c r="F48" s="185"/>
      <c r="G48" s="185"/>
      <c r="H48" s="186">
        <f>SUM(D48:G48)</f>
        <v>300000</v>
      </c>
    </row>
    <row r="49" spans="1:8" ht="17.25" customHeight="1" thickBot="1" thickTop="1">
      <c r="A49" s="153" t="s">
        <v>77</v>
      </c>
      <c r="B49" s="175" t="s">
        <v>192</v>
      </c>
      <c r="C49" s="165" t="s">
        <v>192</v>
      </c>
      <c r="D49" s="165">
        <f>SUM(D48:D48)</f>
        <v>300000</v>
      </c>
      <c r="E49" s="165">
        <f>SUM(E48:E48)</f>
        <v>0</v>
      </c>
      <c r="F49" s="165">
        <f>SUM(F48:F48)</f>
        <v>0</v>
      </c>
      <c r="G49" s="165">
        <f>SUM(G48:G48)</f>
        <v>0</v>
      </c>
      <c r="H49" s="166">
        <f>SUM(H48:H48)</f>
        <v>300000</v>
      </c>
    </row>
    <row r="50" spans="1:8" ht="16.5" customHeight="1" thickBot="1" thickTop="1">
      <c r="A50" s="168"/>
      <c r="B50" s="176"/>
      <c r="C50" s="169"/>
      <c r="D50" s="169"/>
      <c r="E50" s="169"/>
      <c r="F50" s="169"/>
      <c r="G50" s="169"/>
      <c r="H50" s="169"/>
    </row>
    <row r="51" spans="1:8" ht="15" customHeight="1" thickBot="1" thickTop="1">
      <c r="A51" s="295" t="s">
        <v>202</v>
      </c>
      <c r="B51" s="296"/>
      <c r="C51" s="296"/>
      <c r="D51" s="296"/>
      <c r="E51" s="296"/>
      <c r="F51" s="296"/>
      <c r="G51" s="296"/>
      <c r="H51" s="297"/>
    </row>
    <row r="52" spans="1:8" ht="24.75" customHeight="1" thickTop="1">
      <c r="A52" s="298">
        <v>2010</v>
      </c>
      <c r="B52" s="177" t="s">
        <v>138</v>
      </c>
      <c r="C52" s="143">
        <v>300000</v>
      </c>
      <c r="D52" s="143">
        <v>300000</v>
      </c>
      <c r="E52" s="143"/>
      <c r="F52" s="143">
        <v>0</v>
      </c>
      <c r="G52" s="143">
        <v>0</v>
      </c>
      <c r="H52" s="144">
        <f aca="true" t="shared" si="2" ref="H52:H60">SUM(D52:G52)</f>
        <v>300000</v>
      </c>
    </row>
    <row r="53" spans="1:8" ht="26.25" customHeight="1" thickBot="1">
      <c r="A53" s="299"/>
      <c r="B53" s="187" t="s">
        <v>160</v>
      </c>
      <c r="C53" s="151">
        <v>500000</v>
      </c>
      <c r="D53" s="151">
        <v>121904</v>
      </c>
      <c r="E53" s="151"/>
      <c r="F53" s="151"/>
      <c r="G53" s="151"/>
      <c r="H53" s="188">
        <f t="shared" si="2"/>
        <v>121904</v>
      </c>
    </row>
    <row r="54" spans="1:8" ht="26.25" customHeight="1" thickTop="1">
      <c r="A54" s="298" t="s">
        <v>203</v>
      </c>
      <c r="B54" s="237" t="s">
        <v>161</v>
      </c>
      <c r="C54" s="143">
        <v>40000</v>
      </c>
      <c r="D54" s="143">
        <v>19100</v>
      </c>
      <c r="E54" s="143"/>
      <c r="F54" s="143"/>
      <c r="G54" s="143"/>
      <c r="H54" s="238">
        <f t="shared" si="2"/>
        <v>19100</v>
      </c>
    </row>
    <row r="55" spans="1:8" ht="15.75" customHeight="1">
      <c r="A55" s="300"/>
      <c r="B55" s="239" t="s">
        <v>142</v>
      </c>
      <c r="C55" s="158">
        <v>185000</v>
      </c>
      <c r="D55" s="158">
        <v>149730</v>
      </c>
      <c r="E55" s="158"/>
      <c r="F55" s="158">
        <v>0</v>
      </c>
      <c r="G55" s="158">
        <v>0</v>
      </c>
      <c r="H55" s="183">
        <f t="shared" si="2"/>
        <v>149730</v>
      </c>
    </row>
    <row r="56" spans="1:8" ht="15.75" customHeight="1">
      <c r="A56" s="300"/>
      <c r="B56" s="190" t="s">
        <v>171</v>
      </c>
      <c r="C56" s="116">
        <v>108000</v>
      </c>
      <c r="D56" s="181">
        <v>35000</v>
      </c>
      <c r="E56" s="181"/>
      <c r="F56" s="181"/>
      <c r="G56" s="181"/>
      <c r="H56" s="189">
        <f t="shared" si="2"/>
        <v>35000</v>
      </c>
    </row>
    <row r="57" spans="1:8" ht="15.75" customHeight="1">
      <c r="A57" s="300"/>
      <c r="B57" s="192" t="s">
        <v>172</v>
      </c>
      <c r="C57" s="84">
        <v>10000</v>
      </c>
      <c r="D57" s="158">
        <v>4924</v>
      </c>
      <c r="E57" s="158"/>
      <c r="F57" s="158"/>
      <c r="G57" s="158"/>
      <c r="H57" s="189">
        <f t="shared" si="2"/>
        <v>4924</v>
      </c>
    </row>
    <row r="58" spans="1:8" ht="25.5" customHeight="1">
      <c r="A58" s="300"/>
      <c r="B58" s="190" t="s">
        <v>173</v>
      </c>
      <c r="C58" s="116">
        <v>80000</v>
      </c>
      <c r="D58" s="235">
        <v>80000</v>
      </c>
      <c r="E58" s="235"/>
      <c r="F58" s="235"/>
      <c r="G58" s="235"/>
      <c r="H58" s="236">
        <f t="shared" si="2"/>
        <v>80000</v>
      </c>
    </row>
    <row r="59" spans="1:8" ht="15.75" customHeight="1">
      <c r="A59" s="300"/>
      <c r="B59" s="192" t="s">
        <v>174</v>
      </c>
      <c r="C59" s="84">
        <v>15000</v>
      </c>
      <c r="D59" s="158">
        <v>15000</v>
      </c>
      <c r="E59" s="158"/>
      <c r="F59" s="158"/>
      <c r="G59" s="158"/>
      <c r="H59" s="183">
        <f t="shared" si="2"/>
        <v>15000</v>
      </c>
    </row>
    <row r="60" spans="1:8" ht="48.75" customHeight="1" thickBot="1">
      <c r="A60" s="299"/>
      <c r="B60" s="240" t="s">
        <v>164</v>
      </c>
      <c r="C60" s="193">
        <v>1350000</v>
      </c>
      <c r="D60" s="193">
        <v>684000</v>
      </c>
      <c r="E60" s="193">
        <v>666000</v>
      </c>
      <c r="F60" s="193">
        <v>0</v>
      </c>
      <c r="G60" s="193">
        <v>0</v>
      </c>
      <c r="H60" s="191">
        <f t="shared" si="2"/>
        <v>1350000</v>
      </c>
    </row>
    <row r="61" spans="1:8" ht="15.75" customHeight="1" thickBot="1" thickTop="1">
      <c r="A61" s="153" t="s">
        <v>77</v>
      </c>
      <c r="B61" s="175" t="s">
        <v>192</v>
      </c>
      <c r="C61" s="165" t="s">
        <v>192</v>
      </c>
      <c r="D61" s="165">
        <f>SUM(D52:D60)</f>
        <v>1409658</v>
      </c>
      <c r="E61" s="165">
        <f>SUM(E52:E60)</f>
        <v>666000</v>
      </c>
      <c r="F61" s="165">
        <f>SUM(F52:F60)</f>
        <v>0</v>
      </c>
      <c r="G61" s="165">
        <f>SUM(G52:G60)</f>
        <v>0</v>
      </c>
      <c r="H61" s="166">
        <f>SUM(H52:H60)</f>
        <v>2075658</v>
      </c>
    </row>
    <row r="62" spans="1:8" ht="19.5" customHeight="1" thickBot="1" thickTop="1">
      <c r="A62" s="119">
        <v>2012</v>
      </c>
      <c r="B62" s="170" t="s">
        <v>204</v>
      </c>
      <c r="C62" s="158">
        <v>300000</v>
      </c>
      <c r="D62" s="158">
        <v>100000</v>
      </c>
      <c r="E62" s="158">
        <v>200000</v>
      </c>
      <c r="F62" s="158"/>
      <c r="G62" s="158"/>
      <c r="H62" s="189">
        <f>SUM(D62:G62)</f>
        <v>300000</v>
      </c>
    </row>
    <row r="63" spans="1:8" ht="17.25" customHeight="1" thickBot="1" thickTop="1">
      <c r="A63" s="153" t="s">
        <v>77</v>
      </c>
      <c r="B63" s="175" t="s">
        <v>192</v>
      </c>
      <c r="C63" s="165" t="s">
        <v>192</v>
      </c>
      <c r="D63" s="165">
        <f>SUM(D62:D62)</f>
        <v>100000</v>
      </c>
      <c r="E63" s="165">
        <f>SUM(E62:E62)</f>
        <v>200000</v>
      </c>
      <c r="F63" s="165">
        <f>SUM(F62:F62)</f>
        <v>0</v>
      </c>
      <c r="G63" s="165">
        <f>SUM(G62:G62)</f>
        <v>0</v>
      </c>
      <c r="H63" s="166">
        <f>SUM(H62:H62)</f>
        <v>300000</v>
      </c>
    </row>
    <row r="64" spans="2:8" ht="30" customHeight="1" thickTop="1">
      <c r="B64" s="194"/>
      <c r="C64" s="195"/>
      <c r="D64" s="195"/>
      <c r="E64" s="195"/>
      <c r="F64" s="195"/>
      <c r="G64" s="195"/>
      <c r="H64" s="195"/>
    </row>
    <row r="65" spans="2:8" ht="12.75">
      <c r="B65" s="194"/>
      <c r="C65" s="195"/>
      <c r="D65" s="195"/>
      <c r="E65" s="195"/>
      <c r="F65" s="195"/>
      <c r="G65" s="195"/>
      <c r="H65" s="195"/>
    </row>
    <row r="66" spans="2:8" ht="12.75">
      <c r="B66" s="194"/>
      <c r="C66" s="195"/>
      <c r="D66" s="195"/>
      <c r="E66" s="195"/>
      <c r="F66" s="195"/>
      <c r="G66" s="195"/>
      <c r="H66" s="195"/>
    </row>
    <row r="67" spans="2:8" ht="12.75">
      <c r="B67" s="194"/>
      <c r="C67" s="195"/>
      <c r="D67" s="195"/>
      <c r="E67" s="195"/>
      <c r="F67" s="195"/>
      <c r="G67" s="195"/>
      <c r="H67" s="195"/>
    </row>
    <row r="68" spans="2:8" ht="12.75">
      <c r="B68" s="194"/>
      <c r="C68" s="195"/>
      <c r="D68" s="195"/>
      <c r="E68" s="195"/>
      <c r="F68" s="195"/>
      <c r="G68" s="195"/>
      <c r="H68" s="195"/>
    </row>
    <row r="69" spans="2:8" ht="12.75">
      <c r="B69" s="194"/>
      <c r="C69" s="195"/>
      <c r="D69" s="195"/>
      <c r="E69" s="195"/>
      <c r="F69" s="195"/>
      <c r="G69" s="195"/>
      <c r="H69" s="195"/>
    </row>
    <row r="70" spans="2:8" ht="12.75">
      <c r="B70" s="194"/>
      <c r="C70" s="195"/>
      <c r="D70" s="195"/>
      <c r="E70" s="195"/>
      <c r="F70" s="195"/>
      <c r="G70" s="195"/>
      <c r="H70" s="195"/>
    </row>
    <row r="71" spans="2:8" ht="12.75">
      <c r="B71" s="194"/>
      <c r="C71" s="195"/>
      <c r="D71" s="195"/>
      <c r="E71" s="195"/>
      <c r="F71" s="195"/>
      <c r="G71" s="195"/>
      <c r="H71" s="195"/>
    </row>
    <row r="72" spans="2:8" ht="12.75">
      <c r="B72" s="194"/>
      <c r="C72" s="195"/>
      <c r="D72" s="195"/>
      <c r="E72" s="195"/>
      <c r="F72" s="195"/>
      <c r="G72" s="195"/>
      <c r="H72" s="195"/>
    </row>
    <row r="73" spans="2:8" ht="12.75">
      <c r="B73" s="194"/>
      <c r="C73" s="195"/>
      <c r="D73" s="195"/>
      <c r="E73" s="195"/>
      <c r="F73" s="195"/>
      <c r="G73" s="195"/>
      <c r="H73" s="195"/>
    </row>
    <row r="74" spans="2:8" ht="12.75">
      <c r="B74" s="194"/>
      <c r="C74" s="195"/>
      <c r="D74" s="195"/>
      <c r="E74" s="195"/>
      <c r="F74" s="195"/>
      <c r="G74" s="195"/>
      <c r="H74" s="195"/>
    </row>
    <row r="75" spans="2:8" ht="12.75">
      <c r="B75" s="194"/>
      <c r="C75" s="195"/>
      <c r="D75" s="195"/>
      <c r="E75" s="195"/>
      <c r="F75" s="195"/>
      <c r="G75" s="195"/>
      <c r="H75" s="195"/>
    </row>
    <row r="76" spans="2:8" ht="12.75">
      <c r="B76" s="194"/>
      <c r="C76" s="195"/>
      <c r="D76" s="195"/>
      <c r="E76" s="195"/>
      <c r="F76" s="195"/>
      <c r="G76" s="195"/>
      <c r="H76" s="195"/>
    </row>
    <row r="77" spans="2:8" ht="12.75">
      <c r="B77" s="194"/>
      <c r="C77" s="195"/>
      <c r="D77" s="195"/>
      <c r="E77" s="195"/>
      <c r="F77" s="195"/>
      <c r="G77" s="195"/>
      <c r="H77" s="195"/>
    </row>
    <row r="78" spans="2:8" ht="12.75">
      <c r="B78" s="194"/>
      <c r="C78" s="195"/>
      <c r="D78" s="195"/>
      <c r="E78" s="195"/>
      <c r="F78" s="195"/>
      <c r="G78" s="195"/>
      <c r="H78" s="195"/>
    </row>
    <row r="79" spans="2:8" ht="12.75">
      <c r="B79" s="194"/>
      <c r="C79" s="195"/>
      <c r="D79" s="195"/>
      <c r="E79" s="195"/>
      <c r="F79" s="195"/>
      <c r="G79" s="195"/>
      <c r="H79" s="195"/>
    </row>
    <row r="80" spans="2:8" ht="12.75">
      <c r="B80" s="194"/>
      <c r="C80" s="195"/>
      <c r="D80" s="195"/>
      <c r="E80" s="195"/>
      <c r="F80" s="195"/>
      <c r="G80" s="195"/>
      <c r="H80" s="195"/>
    </row>
    <row r="81" spans="2:8" ht="12.75">
      <c r="B81" s="194"/>
      <c r="C81" s="195"/>
      <c r="D81" s="195"/>
      <c r="E81" s="195"/>
      <c r="F81" s="195"/>
      <c r="G81" s="195"/>
      <c r="H81" s="195"/>
    </row>
    <row r="82" spans="2:8" ht="12.75">
      <c r="B82" s="194"/>
      <c r="C82" s="195"/>
      <c r="D82" s="195"/>
      <c r="E82" s="195"/>
      <c r="F82" s="195"/>
      <c r="G82" s="195"/>
      <c r="H82" s="195"/>
    </row>
    <row r="83" spans="2:8" ht="12.75">
      <c r="B83" s="194"/>
      <c r="C83" s="195"/>
      <c r="D83" s="195"/>
      <c r="E83" s="195"/>
      <c r="F83" s="195"/>
      <c r="G83" s="195"/>
      <c r="H83" s="195"/>
    </row>
    <row r="84" spans="2:8" ht="12.75">
      <c r="B84" s="194"/>
      <c r="C84" s="195"/>
      <c r="D84" s="195"/>
      <c r="E84" s="195"/>
      <c r="F84" s="195"/>
      <c r="G84" s="195"/>
      <c r="H84" s="195"/>
    </row>
    <row r="85" spans="2:8" ht="12.75">
      <c r="B85" s="194"/>
      <c r="C85" s="195"/>
      <c r="D85" s="195"/>
      <c r="E85" s="195"/>
      <c r="F85" s="195"/>
      <c r="G85" s="195"/>
      <c r="H85" s="195"/>
    </row>
    <row r="86" spans="2:8" ht="12.75">
      <c r="B86" s="194"/>
      <c r="C86" s="195"/>
      <c r="D86" s="195"/>
      <c r="E86" s="195"/>
      <c r="F86" s="195"/>
      <c r="G86" s="195"/>
      <c r="H86" s="195"/>
    </row>
    <row r="87" spans="2:8" ht="12.75">
      <c r="B87" s="194"/>
      <c r="C87" s="195"/>
      <c r="D87" s="195"/>
      <c r="E87" s="195"/>
      <c r="F87" s="195"/>
      <c r="G87" s="195"/>
      <c r="H87" s="195"/>
    </row>
    <row r="88" spans="2:8" ht="12.75">
      <c r="B88" s="194"/>
      <c r="C88" s="195"/>
      <c r="D88" s="195"/>
      <c r="E88" s="195"/>
      <c r="F88" s="195"/>
      <c r="G88" s="195"/>
      <c r="H88" s="195"/>
    </row>
    <row r="89" spans="2:8" ht="12.75">
      <c r="B89" s="194"/>
      <c r="C89" s="195"/>
      <c r="D89" s="195"/>
      <c r="E89" s="195"/>
      <c r="F89" s="195"/>
      <c r="G89" s="195"/>
      <c r="H89" s="195"/>
    </row>
    <row r="90" spans="2:8" ht="12.75">
      <c r="B90" s="194"/>
      <c r="C90" s="195"/>
      <c r="D90" s="195"/>
      <c r="E90" s="195"/>
      <c r="F90" s="195"/>
      <c r="G90" s="195"/>
      <c r="H90" s="195"/>
    </row>
    <row r="91" spans="2:8" ht="12.75">
      <c r="B91" s="194"/>
      <c r="C91" s="195"/>
      <c r="D91" s="195"/>
      <c r="E91" s="195"/>
      <c r="F91" s="195"/>
      <c r="G91" s="195"/>
      <c r="H91" s="195"/>
    </row>
    <row r="92" spans="2:8" ht="12.75">
      <c r="B92" s="194"/>
      <c r="C92" s="195"/>
      <c r="D92" s="195"/>
      <c r="E92" s="195"/>
      <c r="F92" s="195"/>
      <c r="G92" s="195"/>
      <c r="H92" s="195"/>
    </row>
    <row r="93" spans="2:8" ht="12.75">
      <c r="B93" s="194"/>
      <c r="C93" s="195"/>
      <c r="D93" s="195"/>
      <c r="E93" s="195"/>
      <c r="F93" s="195"/>
      <c r="G93" s="195"/>
      <c r="H93" s="195"/>
    </row>
    <row r="94" spans="2:8" ht="12.75">
      <c r="B94" s="194"/>
      <c r="C94" s="195"/>
      <c r="D94" s="195"/>
      <c r="E94" s="195"/>
      <c r="F94" s="195"/>
      <c r="G94" s="195"/>
      <c r="H94" s="195"/>
    </row>
    <row r="95" spans="2:8" ht="12.75">
      <c r="B95" s="194"/>
      <c r="C95" s="195"/>
      <c r="D95" s="195"/>
      <c r="E95" s="195"/>
      <c r="F95" s="195"/>
      <c r="G95" s="195"/>
      <c r="H95" s="195"/>
    </row>
    <row r="96" spans="2:8" ht="12.75">
      <c r="B96" s="194"/>
      <c r="C96" s="195"/>
      <c r="D96" s="195"/>
      <c r="E96" s="195"/>
      <c r="F96" s="195"/>
      <c r="G96" s="195"/>
      <c r="H96" s="195"/>
    </row>
    <row r="97" spans="2:8" ht="12.75">
      <c r="B97" s="194"/>
      <c r="C97" s="195"/>
      <c r="D97" s="195"/>
      <c r="E97" s="195"/>
      <c r="F97" s="195"/>
      <c r="G97" s="195"/>
      <c r="H97" s="195"/>
    </row>
    <row r="98" spans="2:8" ht="12.75">
      <c r="B98" s="194"/>
      <c r="C98" s="195"/>
      <c r="D98" s="195"/>
      <c r="E98" s="195"/>
      <c r="F98" s="195"/>
      <c r="G98" s="195"/>
      <c r="H98" s="195"/>
    </row>
    <row r="99" spans="2:8" ht="12.75">
      <c r="B99" s="194"/>
      <c r="C99" s="195"/>
      <c r="D99" s="195"/>
      <c r="E99" s="195"/>
      <c r="F99" s="195"/>
      <c r="G99" s="195"/>
      <c r="H99" s="195"/>
    </row>
    <row r="100" spans="2:8" ht="12.75">
      <c r="B100" s="194"/>
      <c r="C100" s="195"/>
      <c r="D100" s="195"/>
      <c r="E100" s="195"/>
      <c r="F100" s="195"/>
      <c r="G100" s="195"/>
      <c r="H100" s="195"/>
    </row>
    <row r="101" spans="2:8" ht="12.75">
      <c r="B101" s="194"/>
      <c r="C101" s="195"/>
      <c r="D101" s="195"/>
      <c r="E101" s="195"/>
      <c r="F101" s="195"/>
      <c r="G101" s="195"/>
      <c r="H101" s="195"/>
    </row>
    <row r="102" spans="2:8" ht="12.75">
      <c r="B102" s="194"/>
      <c r="C102" s="195"/>
      <c r="D102" s="195"/>
      <c r="E102" s="195"/>
      <c r="F102" s="195"/>
      <c r="G102" s="195"/>
      <c r="H102" s="195"/>
    </row>
    <row r="103" spans="2:8" ht="12.75">
      <c r="B103" s="194"/>
      <c r="C103" s="195"/>
      <c r="D103" s="195"/>
      <c r="E103" s="195"/>
      <c r="F103" s="195"/>
      <c r="G103" s="195"/>
      <c r="H103" s="195"/>
    </row>
    <row r="104" spans="2:8" ht="12.75">
      <c r="B104" s="194"/>
      <c r="C104" s="195"/>
      <c r="D104" s="195"/>
      <c r="E104" s="195"/>
      <c r="F104" s="195"/>
      <c r="G104" s="195"/>
      <c r="H104" s="195"/>
    </row>
    <row r="105" spans="2:8" ht="12.75">
      <c r="B105" s="194"/>
      <c r="C105" s="195"/>
      <c r="D105" s="195"/>
      <c r="E105" s="195"/>
      <c r="F105" s="195"/>
      <c r="G105" s="195"/>
      <c r="H105" s="195"/>
    </row>
    <row r="106" spans="2:8" ht="12.75">
      <c r="B106" s="194"/>
      <c r="C106" s="195"/>
      <c r="D106" s="195"/>
      <c r="E106" s="195"/>
      <c r="F106" s="195"/>
      <c r="G106" s="195"/>
      <c r="H106" s="195"/>
    </row>
    <row r="107" spans="2:8" ht="12.75">
      <c r="B107" s="194"/>
      <c r="C107" s="195"/>
      <c r="D107" s="195"/>
      <c r="E107" s="195"/>
      <c r="F107" s="195"/>
      <c r="G107" s="195"/>
      <c r="H107" s="195"/>
    </row>
    <row r="108" spans="2:8" ht="12.75">
      <c r="B108" s="194"/>
      <c r="C108" s="195"/>
      <c r="D108" s="195"/>
      <c r="E108" s="195"/>
      <c r="F108" s="195"/>
      <c r="G108" s="195"/>
      <c r="H108" s="195"/>
    </row>
    <row r="109" spans="2:8" ht="12.75">
      <c r="B109" s="194"/>
      <c r="C109" s="195"/>
      <c r="D109" s="195"/>
      <c r="E109" s="195"/>
      <c r="F109" s="195"/>
      <c r="G109" s="195"/>
      <c r="H109" s="195"/>
    </row>
    <row r="110" spans="2:8" ht="12.75">
      <c r="B110" s="194"/>
      <c r="C110" s="195"/>
      <c r="D110" s="195"/>
      <c r="E110" s="195"/>
      <c r="F110" s="195"/>
      <c r="G110" s="195"/>
      <c r="H110" s="195"/>
    </row>
    <row r="111" spans="2:8" ht="12.75">
      <c r="B111" s="194"/>
      <c r="C111" s="195"/>
      <c r="D111" s="195"/>
      <c r="E111" s="195"/>
      <c r="F111" s="195"/>
      <c r="G111" s="195"/>
      <c r="H111" s="195"/>
    </row>
    <row r="112" spans="2:8" ht="12.75">
      <c r="B112" s="194"/>
      <c r="C112" s="195"/>
      <c r="D112" s="195"/>
      <c r="E112" s="195"/>
      <c r="F112" s="195"/>
      <c r="G112" s="195"/>
      <c r="H112" s="195"/>
    </row>
    <row r="113" spans="2:8" ht="12.75">
      <c r="B113" s="194"/>
      <c r="C113" s="195"/>
      <c r="D113" s="195"/>
      <c r="E113" s="195"/>
      <c r="F113" s="195"/>
      <c r="G113" s="195"/>
      <c r="H113" s="195"/>
    </row>
    <row r="114" spans="2:8" ht="12.75">
      <c r="B114" s="194"/>
      <c r="C114" s="195"/>
      <c r="D114" s="195"/>
      <c r="E114" s="195"/>
      <c r="F114" s="195"/>
      <c r="G114" s="195"/>
      <c r="H114" s="195"/>
    </row>
    <row r="115" spans="2:8" ht="12.75">
      <c r="B115" s="194"/>
      <c r="C115" s="195"/>
      <c r="D115" s="195"/>
      <c r="E115" s="195"/>
      <c r="F115" s="195"/>
      <c r="G115" s="195"/>
      <c r="H115" s="195"/>
    </row>
    <row r="116" spans="2:8" ht="12.75">
      <c r="B116" s="194"/>
      <c r="C116" s="195"/>
      <c r="D116" s="195"/>
      <c r="E116" s="195"/>
      <c r="F116" s="195"/>
      <c r="G116" s="195"/>
      <c r="H116" s="195"/>
    </row>
    <row r="117" spans="2:8" ht="12.75">
      <c r="B117" s="194"/>
      <c r="C117" s="195"/>
      <c r="D117" s="195"/>
      <c r="E117" s="195"/>
      <c r="F117" s="195"/>
      <c r="G117" s="195"/>
      <c r="H117" s="195"/>
    </row>
    <row r="118" spans="2:8" ht="12.75">
      <c r="B118" s="194"/>
      <c r="C118" s="195"/>
      <c r="D118" s="195"/>
      <c r="E118" s="195"/>
      <c r="F118" s="195"/>
      <c r="G118" s="195"/>
      <c r="H118" s="195"/>
    </row>
    <row r="119" spans="2:8" ht="12.75">
      <c r="B119" s="194"/>
      <c r="C119" s="195"/>
      <c r="D119" s="195"/>
      <c r="E119" s="195"/>
      <c r="F119" s="195"/>
      <c r="G119" s="195"/>
      <c r="H119" s="195"/>
    </row>
    <row r="120" spans="2:8" ht="12.75">
      <c r="B120" s="194"/>
      <c r="C120" s="195"/>
      <c r="D120" s="195"/>
      <c r="E120" s="195"/>
      <c r="F120" s="195"/>
      <c r="G120" s="195"/>
      <c r="H120" s="195"/>
    </row>
    <row r="121" spans="2:8" ht="12.75">
      <c r="B121" s="194"/>
      <c r="C121" s="195"/>
      <c r="D121" s="195"/>
      <c r="E121" s="195"/>
      <c r="F121" s="195"/>
      <c r="G121" s="195"/>
      <c r="H121" s="195"/>
    </row>
    <row r="122" spans="2:8" ht="12.75">
      <c r="B122" s="194"/>
      <c r="C122" s="195"/>
      <c r="D122" s="195"/>
      <c r="E122" s="195"/>
      <c r="F122" s="195"/>
      <c r="G122" s="195"/>
      <c r="H122" s="195"/>
    </row>
    <row r="123" spans="2:8" ht="12.75">
      <c r="B123" s="194"/>
      <c r="C123" s="195"/>
      <c r="D123" s="195"/>
      <c r="E123" s="195"/>
      <c r="F123" s="195"/>
      <c r="G123" s="195"/>
      <c r="H123" s="195"/>
    </row>
    <row r="124" spans="2:8" ht="12.75">
      <c r="B124" s="194"/>
      <c r="C124" s="195"/>
      <c r="D124" s="195"/>
      <c r="E124" s="195"/>
      <c r="F124" s="195"/>
      <c r="G124" s="195"/>
      <c r="H124" s="195"/>
    </row>
    <row r="125" spans="2:8" ht="12.75">
      <c r="B125" s="194"/>
      <c r="C125" s="195"/>
      <c r="D125" s="195"/>
      <c r="E125" s="195"/>
      <c r="F125" s="195"/>
      <c r="G125" s="195"/>
      <c r="H125" s="195"/>
    </row>
    <row r="126" spans="2:8" ht="12.75">
      <c r="B126" s="194"/>
      <c r="C126" s="195"/>
      <c r="D126" s="195"/>
      <c r="E126" s="195"/>
      <c r="F126" s="195"/>
      <c r="G126" s="195"/>
      <c r="H126" s="195"/>
    </row>
    <row r="127" spans="2:8" ht="12.75">
      <c r="B127" s="194"/>
      <c r="C127" s="195"/>
      <c r="D127" s="195"/>
      <c r="E127" s="195"/>
      <c r="F127" s="195"/>
      <c r="G127" s="195"/>
      <c r="H127" s="195"/>
    </row>
    <row r="128" spans="2:8" ht="12.75">
      <c r="B128" s="194"/>
      <c r="C128" s="195"/>
      <c r="D128" s="195"/>
      <c r="E128" s="195"/>
      <c r="F128" s="195"/>
      <c r="G128" s="195"/>
      <c r="H128" s="195"/>
    </row>
    <row r="129" spans="2:8" ht="12.75">
      <c r="B129" s="194"/>
      <c r="C129" s="195"/>
      <c r="D129" s="195"/>
      <c r="E129" s="195"/>
      <c r="F129" s="195"/>
      <c r="G129" s="195"/>
      <c r="H129" s="195"/>
    </row>
    <row r="130" spans="2:8" ht="12.75">
      <c r="B130" s="194"/>
      <c r="C130" s="195"/>
      <c r="D130" s="195"/>
      <c r="E130" s="195"/>
      <c r="F130" s="195"/>
      <c r="G130" s="195"/>
      <c r="H130" s="195"/>
    </row>
    <row r="131" spans="2:8" ht="12.75">
      <c r="B131" s="194"/>
      <c r="C131" s="195"/>
      <c r="D131" s="195"/>
      <c r="E131" s="195"/>
      <c r="F131" s="195"/>
      <c r="G131" s="195"/>
      <c r="H131" s="195"/>
    </row>
    <row r="132" spans="2:8" ht="12.75">
      <c r="B132" s="194"/>
      <c r="C132" s="195"/>
      <c r="D132" s="195"/>
      <c r="E132" s="195"/>
      <c r="F132" s="195"/>
      <c r="G132" s="195"/>
      <c r="H132" s="195"/>
    </row>
    <row r="133" spans="2:8" ht="12.75">
      <c r="B133" s="194"/>
      <c r="C133" s="195"/>
      <c r="D133" s="195"/>
      <c r="E133" s="195"/>
      <c r="F133" s="195"/>
      <c r="G133" s="195"/>
      <c r="H133" s="195"/>
    </row>
    <row r="134" spans="2:8" ht="12.75">
      <c r="B134" s="194"/>
      <c r="C134" s="195"/>
      <c r="D134" s="195"/>
      <c r="E134" s="195"/>
      <c r="F134" s="195"/>
      <c r="G134" s="195"/>
      <c r="H134" s="195"/>
    </row>
    <row r="135" spans="2:8" ht="12.75">
      <c r="B135" s="194"/>
      <c r="C135" s="195"/>
      <c r="D135" s="195"/>
      <c r="E135" s="195"/>
      <c r="F135" s="195"/>
      <c r="G135" s="195"/>
      <c r="H135" s="195"/>
    </row>
    <row r="136" spans="2:8" ht="12.75">
      <c r="B136" s="194"/>
      <c r="C136" s="195"/>
      <c r="D136" s="195"/>
      <c r="E136" s="195"/>
      <c r="F136" s="195"/>
      <c r="G136" s="195"/>
      <c r="H136" s="195"/>
    </row>
    <row r="137" spans="2:8" ht="12.75">
      <c r="B137" s="194"/>
      <c r="C137" s="195"/>
      <c r="D137" s="195"/>
      <c r="E137" s="195"/>
      <c r="F137" s="195"/>
      <c r="G137" s="195"/>
      <c r="H137" s="195"/>
    </row>
    <row r="138" spans="2:8" ht="12.75">
      <c r="B138" s="194"/>
      <c r="C138" s="195"/>
      <c r="D138" s="195"/>
      <c r="E138" s="195"/>
      <c r="F138" s="195"/>
      <c r="G138" s="195"/>
      <c r="H138" s="195"/>
    </row>
    <row r="139" spans="2:8" ht="12.75">
      <c r="B139" s="194"/>
      <c r="C139" s="195"/>
      <c r="D139" s="195"/>
      <c r="E139" s="195"/>
      <c r="F139" s="195"/>
      <c r="G139" s="195"/>
      <c r="H139" s="195"/>
    </row>
    <row r="140" spans="2:8" ht="12.75">
      <c r="B140" s="194"/>
      <c r="C140" s="195"/>
      <c r="D140" s="195"/>
      <c r="E140" s="195"/>
      <c r="F140" s="195"/>
      <c r="G140" s="195"/>
      <c r="H140" s="195"/>
    </row>
    <row r="141" spans="2:8" ht="12.75">
      <c r="B141" s="194"/>
      <c r="C141" s="195"/>
      <c r="D141" s="195"/>
      <c r="E141" s="195"/>
      <c r="F141" s="195"/>
      <c r="G141" s="195"/>
      <c r="H141" s="195"/>
    </row>
    <row r="142" spans="2:8" ht="12.75">
      <c r="B142" s="194"/>
      <c r="C142" s="195"/>
      <c r="D142" s="195"/>
      <c r="E142" s="195"/>
      <c r="F142" s="195"/>
      <c r="G142" s="195"/>
      <c r="H142" s="195"/>
    </row>
    <row r="143" spans="2:8" ht="12.75">
      <c r="B143" s="194"/>
      <c r="C143" s="195"/>
      <c r="D143" s="195"/>
      <c r="E143" s="195"/>
      <c r="F143" s="195"/>
      <c r="G143" s="195"/>
      <c r="H143" s="195"/>
    </row>
    <row r="144" spans="2:8" ht="12.75">
      <c r="B144" s="194"/>
      <c r="C144" s="195"/>
      <c r="D144" s="195"/>
      <c r="E144" s="195"/>
      <c r="F144" s="195"/>
      <c r="G144" s="195"/>
      <c r="H144" s="195"/>
    </row>
    <row r="145" spans="2:8" ht="12.75">
      <c r="B145" s="194"/>
      <c r="C145" s="195"/>
      <c r="D145" s="195"/>
      <c r="E145" s="195"/>
      <c r="F145" s="195"/>
      <c r="G145" s="195"/>
      <c r="H145" s="195"/>
    </row>
    <row r="146" spans="2:8" ht="12.75">
      <c r="B146" s="194"/>
      <c r="C146" s="195"/>
      <c r="D146" s="195"/>
      <c r="E146" s="195"/>
      <c r="F146" s="195"/>
      <c r="G146" s="195"/>
      <c r="H146" s="195"/>
    </row>
    <row r="147" spans="2:8" ht="12.75">
      <c r="B147" s="194"/>
      <c r="C147" s="195"/>
      <c r="D147" s="195"/>
      <c r="E147" s="195"/>
      <c r="F147" s="195"/>
      <c r="G147" s="195"/>
      <c r="H147" s="195"/>
    </row>
    <row r="148" spans="2:8" ht="12.75">
      <c r="B148" s="194"/>
      <c r="C148" s="195"/>
      <c r="D148" s="195"/>
      <c r="E148" s="195"/>
      <c r="F148" s="195"/>
      <c r="G148" s="195"/>
      <c r="H148" s="195"/>
    </row>
    <row r="149" spans="2:8" ht="12.75">
      <c r="B149" s="194"/>
      <c r="C149" s="195"/>
      <c r="D149" s="195"/>
      <c r="E149" s="195"/>
      <c r="F149" s="195"/>
      <c r="G149" s="195"/>
      <c r="H149" s="195"/>
    </row>
    <row r="150" spans="2:8" ht="12.75">
      <c r="B150" s="194"/>
      <c r="C150" s="195"/>
      <c r="D150" s="195"/>
      <c r="E150" s="195"/>
      <c r="F150" s="195"/>
      <c r="G150" s="195"/>
      <c r="H150" s="195"/>
    </row>
    <row r="151" spans="2:8" ht="12.75">
      <c r="B151" s="194"/>
      <c r="C151" s="195"/>
      <c r="D151" s="195"/>
      <c r="E151" s="195"/>
      <c r="F151" s="195"/>
      <c r="G151" s="195"/>
      <c r="H151" s="195"/>
    </row>
    <row r="152" spans="2:8" ht="12.75">
      <c r="B152" s="194"/>
      <c r="C152" s="195"/>
      <c r="D152" s="195"/>
      <c r="E152" s="195"/>
      <c r="F152" s="195"/>
      <c r="G152" s="195"/>
      <c r="H152" s="195"/>
    </row>
    <row r="153" spans="2:8" ht="12.75">
      <c r="B153" s="194"/>
      <c r="C153" s="195"/>
      <c r="D153" s="195"/>
      <c r="E153" s="195"/>
      <c r="F153" s="195"/>
      <c r="G153" s="195"/>
      <c r="H153" s="195"/>
    </row>
    <row r="154" spans="2:8" ht="12.75">
      <c r="B154" s="194"/>
      <c r="C154" s="195"/>
      <c r="D154" s="195"/>
      <c r="E154" s="195"/>
      <c r="F154" s="195"/>
      <c r="G154" s="195"/>
      <c r="H154" s="195"/>
    </row>
    <row r="155" spans="2:8" ht="12.75">
      <c r="B155" s="194"/>
      <c r="C155" s="195"/>
      <c r="D155" s="195"/>
      <c r="E155" s="195"/>
      <c r="F155" s="195"/>
      <c r="G155" s="195"/>
      <c r="H155" s="195"/>
    </row>
    <row r="156" spans="2:8" ht="12.75">
      <c r="B156" s="194"/>
      <c r="C156" s="195"/>
      <c r="D156" s="195"/>
      <c r="E156" s="195"/>
      <c r="F156" s="195"/>
      <c r="G156" s="195"/>
      <c r="H156" s="195"/>
    </row>
    <row r="157" spans="3:8" ht="12.75">
      <c r="C157" s="195"/>
      <c r="D157" s="195"/>
      <c r="E157" s="195"/>
      <c r="F157" s="195"/>
      <c r="G157" s="195"/>
      <c r="H157" s="195"/>
    </row>
    <row r="158" spans="3:8" ht="12.75">
      <c r="C158" s="195"/>
      <c r="D158" s="195"/>
      <c r="E158" s="195"/>
      <c r="F158" s="195"/>
      <c r="G158" s="195"/>
      <c r="H158" s="195"/>
    </row>
    <row r="159" spans="3:8" ht="12.75">
      <c r="C159" s="195"/>
      <c r="D159" s="195"/>
      <c r="E159" s="195"/>
      <c r="F159" s="195"/>
      <c r="G159" s="195"/>
      <c r="H159" s="195"/>
    </row>
    <row r="160" spans="3:8" ht="12.75">
      <c r="C160" s="195"/>
      <c r="D160" s="195"/>
      <c r="E160" s="195"/>
      <c r="F160" s="195"/>
      <c r="G160" s="195"/>
      <c r="H160" s="195"/>
    </row>
    <row r="161" spans="3:8" ht="12.75">
      <c r="C161" s="195"/>
      <c r="D161" s="195"/>
      <c r="E161" s="195"/>
      <c r="F161" s="195"/>
      <c r="G161" s="195"/>
      <c r="H161" s="195"/>
    </row>
    <row r="162" spans="3:8" ht="12.75">
      <c r="C162" s="195"/>
      <c r="D162" s="195"/>
      <c r="E162" s="195"/>
      <c r="F162" s="195"/>
      <c r="G162" s="195"/>
      <c r="H162" s="195"/>
    </row>
    <row r="163" spans="3:8" ht="12.75">
      <c r="C163" s="195"/>
      <c r="D163" s="195"/>
      <c r="E163" s="195"/>
      <c r="F163" s="195"/>
      <c r="G163" s="195"/>
      <c r="H163" s="195"/>
    </row>
    <row r="164" spans="3:8" ht="12.75">
      <c r="C164" s="195"/>
      <c r="D164" s="195"/>
      <c r="E164" s="195"/>
      <c r="F164" s="195"/>
      <c r="G164" s="195"/>
      <c r="H164" s="195"/>
    </row>
    <row r="165" spans="3:8" ht="12.75">
      <c r="C165" s="195"/>
      <c r="D165" s="195"/>
      <c r="E165" s="195"/>
      <c r="F165" s="195"/>
      <c r="G165" s="195"/>
      <c r="H165" s="195"/>
    </row>
    <row r="166" spans="3:8" ht="12.75">
      <c r="C166" s="195"/>
      <c r="D166" s="195"/>
      <c r="E166" s="195"/>
      <c r="F166" s="195"/>
      <c r="G166" s="195"/>
      <c r="H166" s="195"/>
    </row>
    <row r="167" spans="3:8" ht="12.75">
      <c r="C167" s="195"/>
      <c r="D167" s="195"/>
      <c r="E167" s="195"/>
      <c r="F167" s="195"/>
      <c r="G167" s="195"/>
      <c r="H167" s="195"/>
    </row>
    <row r="168" spans="3:8" ht="12.75">
      <c r="C168" s="195"/>
      <c r="D168" s="195"/>
      <c r="E168" s="195"/>
      <c r="F168" s="195"/>
      <c r="G168" s="195"/>
      <c r="H168" s="195"/>
    </row>
    <row r="169" spans="3:8" ht="12.75">
      <c r="C169" s="195"/>
      <c r="D169" s="195"/>
      <c r="E169" s="195"/>
      <c r="F169" s="195"/>
      <c r="G169" s="195"/>
      <c r="H169" s="195"/>
    </row>
    <row r="170" spans="3:8" ht="12.75">
      <c r="C170" s="195"/>
      <c r="D170" s="195"/>
      <c r="E170" s="195"/>
      <c r="F170" s="195"/>
      <c r="G170" s="195"/>
      <c r="H170" s="195"/>
    </row>
    <row r="171" spans="3:8" ht="12.75">
      <c r="C171" s="195"/>
      <c r="D171" s="195"/>
      <c r="E171" s="195"/>
      <c r="F171" s="195"/>
      <c r="G171" s="195"/>
      <c r="H171" s="195"/>
    </row>
    <row r="172" spans="3:8" ht="12.75">
      <c r="C172" s="195"/>
      <c r="D172" s="195"/>
      <c r="E172" s="195"/>
      <c r="F172" s="195"/>
      <c r="G172" s="195"/>
      <c r="H172" s="195"/>
    </row>
    <row r="173" spans="3:8" ht="12.75">
      <c r="C173" s="195"/>
      <c r="D173" s="195"/>
      <c r="E173" s="195"/>
      <c r="F173" s="195"/>
      <c r="G173" s="195"/>
      <c r="H173" s="195"/>
    </row>
    <row r="174" spans="3:8" ht="12.75">
      <c r="C174" s="195"/>
      <c r="D174" s="195"/>
      <c r="E174" s="195"/>
      <c r="F174" s="195"/>
      <c r="G174" s="195"/>
      <c r="H174" s="195"/>
    </row>
    <row r="175" spans="3:8" ht="12.75">
      <c r="C175" s="195"/>
      <c r="D175" s="195"/>
      <c r="E175" s="195"/>
      <c r="F175" s="195"/>
      <c r="G175" s="195"/>
      <c r="H175" s="195"/>
    </row>
    <row r="176" spans="3:8" ht="12.75">
      <c r="C176" s="195"/>
      <c r="D176" s="195"/>
      <c r="E176" s="195"/>
      <c r="F176" s="195"/>
      <c r="G176" s="195"/>
      <c r="H176" s="195"/>
    </row>
    <row r="177" spans="3:8" ht="12.75">
      <c r="C177" s="195"/>
      <c r="D177" s="195"/>
      <c r="E177" s="195"/>
      <c r="F177" s="195"/>
      <c r="G177" s="195"/>
      <c r="H177" s="195"/>
    </row>
    <row r="178" spans="3:8" ht="12.75">
      <c r="C178" s="195"/>
      <c r="D178" s="195"/>
      <c r="E178" s="195"/>
      <c r="F178" s="195"/>
      <c r="G178" s="195"/>
      <c r="H178" s="195"/>
    </row>
    <row r="179" spans="3:8" ht="12.75">
      <c r="C179" s="195"/>
      <c r="D179" s="195"/>
      <c r="E179" s="195"/>
      <c r="F179" s="195"/>
      <c r="G179" s="195"/>
      <c r="H179" s="195"/>
    </row>
    <row r="180" spans="3:8" ht="12.75">
      <c r="C180" s="195"/>
      <c r="D180" s="195"/>
      <c r="E180" s="195"/>
      <c r="F180" s="195"/>
      <c r="G180" s="195"/>
      <c r="H180" s="195"/>
    </row>
    <row r="181" spans="3:8" ht="12.75">
      <c r="C181" s="195"/>
      <c r="D181" s="195"/>
      <c r="E181" s="195"/>
      <c r="F181" s="195"/>
      <c r="G181" s="195"/>
      <c r="H181" s="195"/>
    </row>
    <row r="182" spans="3:8" ht="12.75">
      <c r="C182" s="195"/>
      <c r="D182" s="195"/>
      <c r="E182" s="195"/>
      <c r="F182" s="195"/>
      <c r="G182" s="195"/>
      <c r="H182" s="195"/>
    </row>
    <row r="183" spans="3:8" ht="12.75">
      <c r="C183" s="195"/>
      <c r="D183" s="195"/>
      <c r="E183" s="195"/>
      <c r="F183" s="195"/>
      <c r="G183" s="195"/>
      <c r="H183" s="195"/>
    </row>
    <row r="184" spans="3:8" ht="12.75">
      <c r="C184" s="195"/>
      <c r="D184" s="195"/>
      <c r="E184" s="195"/>
      <c r="F184" s="195"/>
      <c r="G184" s="195"/>
      <c r="H184" s="195"/>
    </row>
    <row r="185" spans="3:8" ht="12.75">
      <c r="C185" s="195"/>
      <c r="D185" s="195"/>
      <c r="E185" s="195"/>
      <c r="F185" s="195"/>
      <c r="G185" s="195"/>
      <c r="H185" s="195"/>
    </row>
    <row r="186" spans="3:8" ht="12.75">
      <c r="C186" s="195"/>
      <c r="D186" s="195"/>
      <c r="E186" s="195"/>
      <c r="F186" s="195"/>
      <c r="G186" s="195"/>
      <c r="H186" s="195"/>
    </row>
    <row r="187" spans="3:8" ht="12.75">
      <c r="C187" s="195"/>
      <c r="D187" s="195"/>
      <c r="E187" s="195"/>
      <c r="F187" s="195"/>
      <c r="G187" s="195"/>
      <c r="H187" s="195"/>
    </row>
    <row r="188" spans="3:8" ht="12.75">
      <c r="C188" s="195"/>
      <c r="D188" s="195"/>
      <c r="E188" s="195"/>
      <c r="F188" s="195"/>
      <c r="G188" s="195"/>
      <c r="H188" s="195"/>
    </row>
    <row r="189" spans="3:8" ht="12.75">
      <c r="C189" s="195"/>
      <c r="D189" s="195"/>
      <c r="E189" s="195"/>
      <c r="F189" s="195"/>
      <c r="G189" s="195"/>
      <c r="H189" s="195"/>
    </row>
    <row r="190" spans="3:8" ht="12.75">
      <c r="C190" s="195"/>
      <c r="D190" s="195"/>
      <c r="E190" s="195"/>
      <c r="F190" s="195"/>
      <c r="G190" s="195"/>
      <c r="H190" s="195"/>
    </row>
    <row r="191" spans="3:8" ht="12.75">
      <c r="C191" s="195"/>
      <c r="D191" s="195"/>
      <c r="E191" s="195"/>
      <c r="F191" s="195"/>
      <c r="G191" s="195"/>
      <c r="H191" s="195"/>
    </row>
    <row r="192" spans="3:8" ht="12.75">
      <c r="C192" s="195"/>
      <c r="D192" s="195"/>
      <c r="E192" s="195"/>
      <c r="F192" s="195"/>
      <c r="G192" s="195"/>
      <c r="H192" s="195"/>
    </row>
    <row r="193" spans="3:8" ht="12.75">
      <c r="C193" s="195"/>
      <c r="D193" s="195"/>
      <c r="E193" s="195"/>
      <c r="F193" s="195"/>
      <c r="G193" s="195"/>
      <c r="H193" s="195"/>
    </row>
    <row r="194" spans="3:8" ht="12.75">
      <c r="C194" s="195"/>
      <c r="D194" s="195"/>
      <c r="E194" s="195"/>
      <c r="F194" s="195"/>
      <c r="G194" s="195"/>
      <c r="H194" s="195"/>
    </row>
    <row r="195" spans="3:8" ht="12.75">
      <c r="C195" s="195"/>
      <c r="D195" s="195"/>
      <c r="E195" s="195"/>
      <c r="F195" s="195"/>
      <c r="G195" s="195"/>
      <c r="H195" s="195"/>
    </row>
    <row r="196" spans="3:8" ht="12.75">
      <c r="C196" s="195"/>
      <c r="D196" s="195"/>
      <c r="E196" s="195"/>
      <c r="F196" s="195"/>
      <c r="G196" s="195"/>
      <c r="H196" s="195"/>
    </row>
    <row r="197" spans="3:8" ht="12.75">
      <c r="C197" s="195"/>
      <c r="D197" s="195"/>
      <c r="E197" s="195"/>
      <c r="F197" s="195"/>
      <c r="G197" s="195"/>
      <c r="H197" s="195"/>
    </row>
    <row r="198" spans="3:8" ht="12.75">
      <c r="C198" s="195"/>
      <c r="D198" s="195"/>
      <c r="E198" s="195"/>
      <c r="F198" s="195"/>
      <c r="G198" s="195"/>
      <c r="H198" s="195"/>
    </row>
    <row r="199" spans="3:8" ht="12.75">
      <c r="C199" s="195"/>
      <c r="D199" s="195"/>
      <c r="E199" s="195"/>
      <c r="F199" s="195"/>
      <c r="G199" s="195"/>
      <c r="H199" s="195"/>
    </row>
    <row r="200" spans="3:8" ht="12.75">
      <c r="C200" s="195"/>
      <c r="D200" s="195"/>
      <c r="E200" s="195"/>
      <c r="F200" s="195"/>
      <c r="G200" s="195"/>
      <c r="H200" s="195"/>
    </row>
    <row r="201" spans="3:8" ht="12.75">
      <c r="C201" s="195"/>
      <c r="D201" s="195"/>
      <c r="E201" s="195"/>
      <c r="F201" s="195"/>
      <c r="G201" s="195"/>
      <c r="H201" s="195"/>
    </row>
    <row r="202" spans="3:8" ht="12.75">
      <c r="C202" s="195"/>
      <c r="D202" s="195"/>
      <c r="E202" s="195"/>
      <c r="F202" s="195"/>
      <c r="G202" s="195"/>
      <c r="H202" s="195"/>
    </row>
    <row r="203" spans="3:8" ht="12.75">
      <c r="C203" s="195"/>
      <c r="D203" s="195"/>
      <c r="E203" s="195"/>
      <c r="F203" s="195"/>
      <c r="G203" s="195"/>
      <c r="H203" s="195"/>
    </row>
    <row r="204" spans="3:8" ht="12.75">
      <c r="C204" s="195"/>
      <c r="D204" s="195"/>
      <c r="E204" s="195"/>
      <c r="F204" s="195"/>
      <c r="G204" s="195"/>
      <c r="H204" s="195"/>
    </row>
    <row r="205" spans="3:8" ht="12.75">
      <c r="C205" s="195"/>
      <c r="D205" s="195"/>
      <c r="E205" s="195"/>
      <c r="F205" s="195"/>
      <c r="G205" s="195"/>
      <c r="H205" s="195"/>
    </row>
    <row r="206" spans="3:8" ht="12.75">
      <c r="C206" s="195"/>
      <c r="D206" s="195"/>
      <c r="E206" s="195"/>
      <c r="F206" s="195"/>
      <c r="G206" s="195"/>
      <c r="H206" s="195"/>
    </row>
    <row r="207" spans="3:8" ht="12.75">
      <c r="C207" s="195"/>
      <c r="D207" s="195"/>
      <c r="E207" s="195"/>
      <c r="F207" s="195"/>
      <c r="G207" s="195"/>
      <c r="H207" s="195"/>
    </row>
    <row r="208" spans="3:8" ht="12.75">
      <c r="C208" s="195"/>
      <c r="D208" s="195"/>
      <c r="E208" s="195"/>
      <c r="F208" s="195"/>
      <c r="G208" s="195"/>
      <c r="H208" s="195"/>
    </row>
    <row r="209" spans="3:8" ht="12.75">
      <c r="C209" s="195"/>
      <c r="D209" s="195"/>
      <c r="E209" s="195"/>
      <c r="F209" s="195"/>
      <c r="G209" s="195"/>
      <c r="H209" s="195"/>
    </row>
    <row r="210" spans="3:8" ht="12.75">
      <c r="C210" s="195"/>
      <c r="D210" s="195"/>
      <c r="E210" s="195"/>
      <c r="F210" s="195"/>
      <c r="G210" s="195"/>
      <c r="H210" s="195"/>
    </row>
    <row r="211" spans="3:8" ht="12.75">
      <c r="C211" s="195"/>
      <c r="D211" s="195"/>
      <c r="E211" s="195"/>
      <c r="F211" s="195"/>
      <c r="G211" s="195"/>
      <c r="H211" s="195"/>
    </row>
    <row r="212" spans="3:8" ht="12.75">
      <c r="C212" s="195"/>
      <c r="D212" s="195"/>
      <c r="E212" s="195"/>
      <c r="F212" s="195"/>
      <c r="G212" s="195"/>
      <c r="H212" s="195"/>
    </row>
    <row r="213" spans="3:8" ht="12.75">
      <c r="C213" s="195"/>
      <c r="D213" s="195"/>
      <c r="E213" s="195"/>
      <c r="F213" s="195"/>
      <c r="G213" s="195"/>
      <c r="H213" s="195"/>
    </row>
    <row r="214" spans="3:8" ht="12.75">
      <c r="C214" s="195"/>
      <c r="D214" s="195"/>
      <c r="E214" s="195"/>
      <c r="F214" s="195"/>
      <c r="G214" s="195"/>
      <c r="H214" s="195"/>
    </row>
    <row r="215" spans="3:8" ht="12.75">
      <c r="C215" s="195"/>
      <c r="D215" s="195"/>
      <c r="E215" s="195"/>
      <c r="F215" s="195"/>
      <c r="G215" s="195"/>
      <c r="H215" s="195"/>
    </row>
    <row r="216" spans="3:8" ht="12.75">
      <c r="C216" s="195"/>
      <c r="D216" s="195"/>
      <c r="E216" s="195"/>
      <c r="F216" s="195"/>
      <c r="G216" s="195"/>
      <c r="H216" s="195"/>
    </row>
    <row r="217" spans="3:8" ht="12.75">
      <c r="C217" s="195"/>
      <c r="D217" s="195"/>
      <c r="E217" s="195"/>
      <c r="F217" s="195"/>
      <c r="G217" s="195"/>
      <c r="H217" s="195"/>
    </row>
    <row r="218" spans="3:8" ht="12.75">
      <c r="C218" s="195"/>
      <c r="D218" s="195"/>
      <c r="E218" s="195"/>
      <c r="F218" s="195"/>
      <c r="G218" s="195"/>
      <c r="H218" s="195"/>
    </row>
    <row r="219" spans="3:8" ht="12.75">
      <c r="C219" s="195"/>
      <c r="D219" s="195"/>
      <c r="E219" s="195"/>
      <c r="F219" s="195"/>
      <c r="G219" s="195"/>
      <c r="H219" s="195"/>
    </row>
    <row r="220" spans="3:8" ht="12.75">
      <c r="C220" s="195"/>
      <c r="D220" s="195"/>
      <c r="E220" s="195"/>
      <c r="F220" s="195"/>
      <c r="G220" s="195"/>
      <c r="H220" s="195"/>
    </row>
    <row r="221" spans="3:8" ht="12.75">
      <c r="C221" s="195"/>
      <c r="D221" s="195"/>
      <c r="E221" s="195"/>
      <c r="F221" s="195"/>
      <c r="G221" s="195"/>
      <c r="H221" s="195"/>
    </row>
  </sheetData>
  <mergeCells count="17">
    <mergeCell ref="A51:H51"/>
    <mergeCell ref="A52:A53"/>
    <mergeCell ref="A54:A60"/>
    <mergeCell ref="A31:H31"/>
    <mergeCell ref="A32:A33"/>
    <mergeCell ref="A38:H38"/>
    <mergeCell ref="A39:A44"/>
    <mergeCell ref="A9:H9"/>
    <mergeCell ref="A10:A16"/>
    <mergeCell ref="A18:A22"/>
    <mergeCell ref="A24:A28"/>
    <mergeCell ref="A1:B2"/>
    <mergeCell ref="A5:H5"/>
    <mergeCell ref="A7:A8"/>
    <mergeCell ref="B7:B8"/>
    <mergeCell ref="C7:C8"/>
    <mergeCell ref="D7:H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34">
      <selection activeCell="C3" sqref="C3:D3"/>
    </sheetView>
  </sheetViews>
  <sheetFormatPr defaultColWidth="9.33203125" defaultRowHeight="19.5" customHeight="1"/>
  <cols>
    <col min="1" max="1" width="5" style="197" customWidth="1"/>
    <col min="2" max="2" width="4.16015625" style="197" customWidth="1"/>
    <col min="3" max="3" width="76.33203125" style="197" customWidth="1"/>
    <col min="4" max="4" width="22.33203125" style="197" customWidth="1"/>
    <col min="5" max="5" width="9.33203125" style="197" customWidth="1"/>
    <col min="6" max="6" width="17.66015625" style="197" bestFit="1" customWidth="1"/>
    <col min="7" max="16384" width="9.33203125" style="197" customWidth="1"/>
  </cols>
  <sheetData>
    <row r="1" ht="19.5" customHeight="1">
      <c r="A1" s="196" t="s">
        <v>234</v>
      </c>
    </row>
    <row r="2" ht="12.75" customHeight="1">
      <c r="A2" s="198" t="s">
        <v>235</v>
      </c>
    </row>
    <row r="3" spans="1:4" ht="28.5" customHeight="1">
      <c r="A3" s="138"/>
      <c r="B3" s="138"/>
      <c r="C3" s="302" t="s">
        <v>205</v>
      </c>
      <c r="D3" s="302"/>
    </row>
    <row r="4" spans="1:4" ht="6.75" customHeight="1">
      <c r="A4" s="138"/>
      <c r="B4" s="138"/>
      <c r="C4" s="199"/>
      <c r="D4" s="199"/>
    </row>
    <row r="5" spans="1:4" ht="21" customHeight="1">
      <c r="A5" s="303" t="s">
        <v>206</v>
      </c>
      <c r="B5" s="303"/>
      <c r="C5" s="303"/>
      <c r="D5" s="303"/>
    </row>
    <row r="6" spans="1:4" ht="15.75" customHeight="1" thickBot="1">
      <c r="A6" s="200"/>
      <c r="B6" s="200"/>
      <c r="C6" s="200"/>
      <c r="D6" s="200"/>
    </row>
    <row r="7" spans="1:4" ht="19.5" customHeight="1" thickBot="1" thickTop="1">
      <c r="A7" s="201" t="s">
        <v>207</v>
      </c>
      <c r="B7" s="304" t="s">
        <v>208</v>
      </c>
      <c r="C7" s="304"/>
      <c r="D7" s="202">
        <f>D8+D14</f>
        <v>1190439</v>
      </c>
    </row>
    <row r="8" spans="1:4" ht="19.5" customHeight="1" thickTop="1">
      <c r="A8" s="203"/>
      <c r="B8" s="305" t="s">
        <v>209</v>
      </c>
      <c r="C8" s="305"/>
      <c r="D8" s="204">
        <f>SUM(D9:D13)</f>
        <v>967859</v>
      </c>
    </row>
    <row r="9" spans="1:4" ht="26.25" customHeight="1">
      <c r="A9" s="205"/>
      <c r="B9" s="206" t="s">
        <v>176</v>
      </c>
      <c r="C9" s="245" t="s">
        <v>210</v>
      </c>
      <c r="D9" s="207">
        <v>200000</v>
      </c>
    </row>
    <row r="10" spans="1:4" ht="17.25" customHeight="1">
      <c r="A10" s="205"/>
      <c r="B10" s="206" t="s">
        <v>176</v>
      </c>
      <c r="C10" s="245" t="s">
        <v>211</v>
      </c>
      <c r="D10" s="207">
        <f>227900+11959</f>
        <v>239859</v>
      </c>
    </row>
    <row r="11" spans="1:4" ht="17.25" customHeight="1">
      <c r="A11" s="205"/>
      <c r="B11" s="206" t="s">
        <v>176</v>
      </c>
      <c r="C11" s="245" t="s">
        <v>212</v>
      </c>
      <c r="D11" s="207">
        <v>50000</v>
      </c>
    </row>
    <row r="12" spans="1:4" ht="29.25" customHeight="1">
      <c r="A12" s="205"/>
      <c r="B12" s="206" t="s">
        <v>176</v>
      </c>
      <c r="C12" s="245" t="s">
        <v>213</v>
      </c>
      <c r="D12" s="207">
        <v>470000</v>
      </c>
    </row>
    <row r="13" spans="1:4" ht="27" customHeight="1">
      <c r="A13" s="208"/>
      <c r="B13" s="206" t="s">
        <v>176</v>
      </c>
      <c r="C13" s="245" t="s">
        <v>214</v>
      </c>
      <c r="D13" s="209">
        <v>8000</v>
      </c>
    </row>
    <row r="14" spans="1:4" ht="18" customHeight="1">
      <c r="A14" s="205"/>
      <c r="B14" s="308" t="s">
        <v>215</v>
      </c>
      <c r="C14" s="309"/>
      <c r="D14" s="210">
        <f>SUM(D15:D20)</f>
        <v>222580</v>
      </c>
    </row>
    <row r="15" spans="1:4" ht="28.5" customHeight="1">
      <c r="A15" s="205"/>
      <c r="B15" s="206" t="s">
        <v>176</v>
      </c>
      <c r="C15" s="245" t="s">
        <v>216</v>
      </c>
      <c r="D15" s="207">
        <v>170000</v>
      </c>
    </row>
    <row r="16" spans="1:4" ht="42.75" customHeight="1">
      <c r="A16" s="205"/>
      <c r="B16" s="206" t="s">
        <v>176</v>
      </c>
      <c r="C16" s="245" t="s">
        <v>217</v>
      </c>
      <c r="D16" s="207">
        <v>20000</v>
      </c>
    </row>
    <row r="17" spans="1:4" ht="27.75" customHeight="1">
      <c r="A17" s="208"/>
      <c r="B17" s="211" t="s">
        <v>176</v>
      </c>
      <c r="C17" s="246" t="s">
        <v>218</v>
      </c>
      <c r="D17" s="209">
        <v>3640</v>
      </c>
    </row>
    <row r="18" spans="1:4" ht="36.75" customHeight="1">
      <c r="A18" s="208"/>
      <c r="B18" s="211" t="s">
        <v>176</v>
      </c>
      <c r="C18" s="246" t="s">
        <v>219</v>
      </c>
      <c r="D18" s="209">
        <v>2500</v>
      </c>
    </row>
    <row r="19" spans="1:4" ht="40.5" customHeight="1">
      <c r="A19" s="208"/>
      <c r="B19" s="211" t="s">
        <v>176</v>
      </c>
      <c r="C19" s="246" t="s">
        <v>220</v>
      </c>
      <c r="D19" s="209">
        <v>7490</v>
      </c>
    </row>
    <row r="20" spans="1:4" ht="25.5" customHeight="1" thickBot="1">
      <c r="A20" s="208"/>
      <c r="B20" s="211" t="s">
        <v>176</v>
      </c>
      <c r="C20" s="246" t="s">
        <v>221</v>
      </c>
      <c r="D20" s="209">
        <f>17836+1114</f>
        <v>18950</v>
      </c>
    </row>
    <row r="21" spans="1:4" ht="19.5" customHeight="1" thickBot="1" thickTop="1">
      <c r="A21" s="201" t="s">
        <v>222</v>
      </c>
      <c r="B21" s="304" t="s">
        <v>223</v>
      </c>
      <c r="C21" s="304"/>
      <c r="D21" s="202">
        <f>D22+D25</f>
        <v>191004</v>
      </c>
    </row>
    <row r="22" spans="1:4" ht="19.5" customHeight="1" thickTop="1">
      <c r="A22" s="203"/>
      <c r="B22" s="305" t="s">
        <v>209</v>
      </c>
      <c r="C22" s="305"/>
      <c r="D22" s="204">
        <f>D24+D23</f>
        <v>141004</v>
      </c>
    </row>
    <row r="23" spans="1:4" ht="27" customHeight="1">
      <c r="A23" s="203"/>
      <c r="B23" s="206" t="s">
        <v>176</v>
      </c>
      <c r="C23" s="244" t="s">
        <v>161</v>
      </c>
      <c r="D23" s="212">
        <v>19100</v>
      </c>
    </row>
    <row r="24" spans="1:4" ht="27" customHeight="1">
      <c r="A24" s="205"/>
      <c r="B24" s="206" t="s">
        <v>176</v>
      </c>
      <c r="C24" s="245" t="s">
        <v>160</v>
      </c>
      <c r="D24" s="213">
        <v>121904</v>
      </c>
    </row>
    <row r="25" spans="1:4" ht="18.75" customHeight="1">
      <c r="A25" s="208"/>
      <c r="B25" s="308" t="s">
        <v>215</v>
      </c>
      <c r="C25" s="309"/>
      <c r="D25" s="214">
        <f>D26</f>
        <v>50000</v>
      </c>
    </row>
    <row r="26" spans="1:4" ht="15.75" customHeight="1" thickBot="1">
      <c r="A26" s="215"/>
      <c r="B26" s="216" t="s">
        <v>176</v>
      </c>
      <c r="C26" s="243" t="s">
        <v>151</v>
      </c>
      <c r="D26" s="217">
        <v>50000</v>
      </c>
    </row>
    <row r="27" spans="1:4" ht="19.5" customHeight="1" thickBot="1" thickTop="1">
      <c r="A27" s="218"/>
      <c r="B27" s="218"/>
      <c r="C27" s="219" t="s">
        <v>75</v>
      </c>
      <c r="D27" s="202">
        <f>D21+D7</f>
        <v>1381443</v>
      </c>
    </row>
    <row r="28" spans="1:4" ht="15.75" customHeight="1" thickTop="1">
      <c r="A28" s="138"/>
      <c r="B28" s="138"/>
      <c r="C28" s="138"/>
      <c r="D28" s="138"/>
    </row>
    <row r="29" spans="1:6" ht="19.5" customHeight="1" thickBot="1">
      <c r="A29" s="138"/>
      <c r="B29" s="306" t="s">
        <v>224</v>
      </c>
      <c r="C29" s="306"/>
      <c r="D29" s="220">
        <f>SUM(D30:D32)</f>
        <v>1108863</v>
      </c>
      <c r="F29" s="221"/>
    </row>
    <row r="30" spans="1:6" ht="19.5" customHeight="1" thickTop="1">
      <c r="A30" s="138"/>
      <c r="B30" s="222" t="s">
        <v>176</v>
      </c>
      <c r="C30" s="223" t="s">
        <v>225</v>
      </c>
      <c r="D30" s="224">
        <f>D10+D11+D23+D24</f>
        <v>430863</v>
      </c>
      <c r="F30" s="221"/>
    </row>
    <row r="31" spans="1:6" ht="19.5" customHeight="1">
      <c r="A31" s="138"/>
      <c r="B31" s="225" t="s">
        <v>176</v>
      </c>
      <c r="C31" s="226" t="s">
        <v>226</v>
      </c>
      <c r="D31" s="227">
        <f>D9</f>
        <v>200000</v>
      </c>
      <c r="F31" s="221"/>
    </row>
    <row r="32" spans="1:4" ht="19.5" customHeight="1" thickBot="1">
      <c r="A32" s="138"/>
      <c r="B32" s="228" t="s">
        <v>176</v>
      </c>
      <c r="C32" s="229" t="s">
        <v>227</v>
      </c>
      <c r="D32" s="230">
        <f>D12+D13</f>
        <v>478000</v>
      </c>
    </row>
    <row r="33" spans="1:4" ht="19.5" customHeight="1" thickBot="1" thickTop="1">
      <c r="A33" s="138"/>
      <c r="B33" s="307" t="s">
        <v>228</v>
      </c>
      <c r="C33" s="307"/>
      <c r="D33" s="231">
        <f>D34</f>
        <v>272580</v>
      </c>
    </row>
    <row r="34" spans="1:4" ht="19.5" customHeight="1" thickBot="1" thickTop="1">
      <c r="A34" s="138"/>
      <c r="B34" s="232" t="s">
        <v>176</v>
      </c>
      <c r="C34" s="233" t="s">
        <v>227</v>
      </c>
      <c r="D34" s="234">
        <f>D15+D16+D18+D20+D26+D17+D19</f>
        <v>272580</v>
      </c>
    </row>
    <row r="35" ht="19.5" customHeight="1" thickTop="1"/>
    <row r="37" ht="19.5" customHeight="1">
      <c r="D37" s="221"/>
    </row>
  </sheetData>
  <mergeCells count="10">
    <mergeCell ref="B29:C29"/>
    <mergeCell ref="B33:C33"/>
    <mergeCell ref="B14:C14"/>
    <mergeCell ref="B21:C21"/>
    <mergeCell ref="B22:C22"/>
    <mergeCell ref="B25:C25"/>
    <mergeCell ref="C3:D3"/>
    <mergeCell ref="A5:D5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2010-09-03T09:58:20Z</cp:lastPrinted>
  <dcterms:created xsi:type="dcterms:W3CDTF">2010-09-01T09:38:25Z</dcterms:created>
  <dcterms:modified xsi:type="dcterms:W3CDTF">2010-09-03T09:59:44Z</dcterms:modified>
  <cp:category/>
  <cp:version/>
  <cp:contentType/>
  <cp:contentStatus/>
</cp:coreProperties>
</file>